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393" activeTab="1"/>
  </bookViews>
  <sheets>
    <sheet name="Комратский р-н" sheetId="1" r:id="rId1"/>
    <sheet name="Чадыр-Лунгский р-н" sheetId="2" r:id="rId2"/>
    <sheet name="Вулканештский р-н" sheetId="3" r:id="rId3"/>
  </sheets>
  <definedNames>
    <definedName name="_xlnm.Print_Area" localSheetId="2">'Вулканештский р-н'!$A$1:$X$24</definedName>
    <definedName name="_xlnm.Print_Area" localSheetId="0">'Комратский р-н'!$A$1:$X$48</definedName>
    <definedName name="_xlnm.Print_Area" localSheetId="1">'Чадыр-Лунгский р-н'!$A$1:$X$31</definedName>
  </definedNames>
  <calcPr fullCalcOnLoad="1"/>
</workbook>
</file>

<file path=xl/sharedStrings.xml><?xml version="1.0" encoding="utf-8"?>
<sst xmlns="http://schemas.openxmlformats.org/spreadsheetml/2006/main" count="208" uniqueCount="128">
  <si>
    <t>Населенный пункт</t>
  </si>
  <si>
    <t>№№ избират.</t>
  </si>
  <si>
    <t>округа и  участка</t>
  </si>
  <si>
    <t>07.00</t>
  </si>
  <si>
    <t>всего</t>
  </si>
  <si>
    <t>мун.Комрат</t>
  </si>
  <si>
    <t>округ №1</t>
  </si>
  <si>
    <t>участок №1/1</t>
  </si>
  <si>
    <t>участок №1/2</t>
  </si>
  <si>
    <t>округ №2</t>
  </si>
  <si>
    <t>участок №2/3</t>
  </si>
  <si>
    <t>участок №2/4</t>
  </si>
  <si>
    <t>участок №2/5</t>
  </si>
  <si>
    <t>округ №3</t>
  </si>
  <si>
    <t>участок №3/6</t>
  </si>
  <si>
    <t>участок №3/7</t>
  </si>
  <si>
    <t>округ №4</t>
  </si>
  <si>
    <t>участок №4/8</t>
  </si>
  <si>
    <t>участок №4/9</t>
  </si>
  <si>
    <t>участок №4/10</t>
  </si>
  <si>
    <t>участок №4/11</t>
  </si>
  <si>
    <t>с.Авдарма</t>
  </si>
  <si>
    <t>с.Бешалма</t>
  </si>
  <si>
    <t>с.Буджак</t>
  </si>
  <si>
    <t>округ №15</t>
  </si>
  <si>
    <t>участок №15/33</t>
  </si>
  <si>
    <t>участок №15/34</t>
  </si>
  <si>
    <t>с.Чок-Майдан</t>
  </si>
  <si>
    <t>с.Дезгинжа</t>
  </si>
  <si>
    <t>округ №18</t>
  </si>
  <si>
    <t>участок №18/38</t>
  </si>
  <si>
    <t>участок №18/39</t>
  </si>
  <si>
    <t>с.Ферапонтьевка</t>
  </si>
  <si>
    <t>с.Кирсово</t>
  </si>
  <si>
    <t>округ №26</t>
  </si>
  <si>
    <t>участок №26/48</t>
  </si>
  <si>
    <t>участок №26/49</t>
  </si>
  <si>
    <t>с.Конгаз</t>
  </si>
  <si>
    <t>округ №27</t>
  </si>
  <si>
    <t>участок №27/50</t>
  </si>
  <si>
    <t>участок №27/51</t>
  </si>
  <si>
    <t>округ №28</t>
  </si>
  <si>
    <t>участок №28/52</t>
  </si>
  <si>
    <t>участок №28/53</t>
  </si>
  <si>
    <t>ком.Конгазчик</t>
  </si>
  <si>
    <t>с.Котовское</t>
  </si>
  <si>
    <t>с.Р.Киселия</t>
  </si>
  <si>
    <t>ком.Светлый</t>
  </si>
  <si>
    <t>округ №34</t>
  </si>
  <si>
    <t>участок №34/59</t>
  </si>
  <si>
    <t>участок №34/60</t>
  </si>
  <si>
    <t>ИНФОРМАЦИЯ</t>
  </si>
  <si>
    <t>по избирательным округам и участкам Комратский район</t>
  </si>
  <si>
    <t>г.Чадыр-Лунга</t>
  </si>
  <si>
    <t>округ №5</t>
  </si>
  <si>
    <t>участок №5/12</t>
  </si>
  <si>
    <t>участок №5/13</t>
  </si>
  <si>
    <t>округ №6</t>
  </si>
  <si>
    <t>участок №6/14</t>
  </si>
  <si>
    <t>участок №6/15</t>
  </si>
  <si>
    <t>округ №7</t>
  </si>
  <si>
    <t>участок №7/16</t>
  </si>
  <si>
    <t>участок №7/17</t>
  </si>
  <si>
    <t>участок №7/18</t>
  </si>
  <si>
    <t>с.Баурчи</t>
  </si>
  <si>
    <t>округ №12</t>
  </si>
  <si>
    <t>участок №12/29</t>
  </si>
  <si>
    <t>участок №12/30</t>
  </si>
  <si>
    <t>с.Бешгиоз</t>
  </si>
  <si>
    <t>с.Джолтай</t>
  </si>
  <si>
    <t>с.Гайдары</t>
  </si>
  <si>
    <t>с.Казаклия</t>
  </si>
  <si>
    <t>округ №24</t>
  </si>
  <si>
    <t>участок №24/45</t>
  </si>
  <si>
    <t>участок №24/46</t>
  </si>
  <si>
    <t>с.Кириет-Лунга</t>
  </si>
  <si>
    <t>с.Копчак</t>
  </si>
  <si>
    <t>с.Томай</t>
  </si>
  <si>
    <t>округ №35</t>
  </si>
  <si>
    <t>участок №35/61</t>
  </si>
  <si>
    <t>участок №35/62</t>
  </si>
  <si>
    <t>по избирательным округам и участкам Чадыр-Лунгский район</t>
  </si>
  <si>
    <t>г.Вулканешты</t>
  </si>
  <si>
    <t>округ №8</t>
  </si>
  <si>
    <t>участок №8/19</t>
  </si>
  <si>
    <t>участок №8/20</t>
  </si>
  <si>
    <t>округ №9</t>
  </si>
  <si>
    <t>участок №9/22</t>
  </si>
  <si>
    <t>участок №9/23</t>
  </si>
  <si>
    <t>округ №10</t>
  </si>
  <si>
    <t>участок №10/26</t>
  </si>
  <si>
    <t>участок №10/27</t>
  </si>
  <si>
    <t>с.Чишмикиой</t>
  </si>
  <si>
    <t>округ №16</t>
  </si>
  <si>
    <t>участок №16/35</t>
  </si>
  <si>
    <t>участок №16/36</t>
  </si>
  <si>
    <t>с.Етулия</t>
  </si>
  <si>
    <t>с.Карболия</t>
  </si>
  <si>
    <t>по избирательным округам и участкам Вулканештский район</t>
  </si>
  <si>
    <t>округ №22          участок №22/43</t>
  </si>
  <si>
    <t>округ №25   участок 25/47</t>
  </si>
  <si>
    <t>округ №30    участок №30/55</t>
  </si>
  <si>
    <t>округ №31 участок № 31/56</t>
  </si>
  <si>
    <t>21.00 проголосовало</t>
  </si>
  <si>
    <t>дополн</t>
  </si>
  <si>
    <t>основн</t>
  </si>
  <si>
    <t>9.30 проголосовало</t>
  </si>
  <si>
    <t>12.30 проголосовало</t>
  </si>
  <si>
    <t>15.30 проголосовало</t>
  </si>
  <si>
    <t>18.30 проголосовало</t>
  </si>
  <si>
    <t>%</t>
  </si>
  <si>
    <t>округ №11                участок №11/28</t>
  </si>
  <si>
    <t>округ №13     участок №13/31</t>
  </si>
  <si>
    <t>округ №17    участок №17/37</t>
  </si>
  <si>
    <t>округ №21     участок №21/42</t>
  </si>
  <si>
    <t>округ №29       участок №29/54</t>
  </si>
  <si>
    <t>округ №32              участок №32/57</t>
  </si>
  <si>
    <t>округ №33     участок №33/58</t>
  </si>
  <si>
    <t>округ №19  участок №19/40</t>
  </si>
  <si>
    <t>округ №20    участок №20/41</t>
  </si>
  <si>
    <t>округ №23   участок №23/44</t>
  </si>
  <si>
    <t>округ №14 участок №14/32</t>
  </si>
  <si>
    <t>Количество избирателей по основным спискам</t>
  </si>
  <si>
    <t>участок №9/21</t>
  </si>
  <si>
    <t>участок №10/24</t>
  </si>
  <si>
    <t>участок №10/25</t>
  </si>
  <si>
    <t>Итого</t>
  </si>
  <si>
    <t xml:space="preserve">Итого по 3 районам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</si>
</sst>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lei&quot;;\-#,##0&quot;lei&quot;"/>
    <numFmt numFmtId="165" formatCode="#,##0&quot;lei&quot;;[Red]\-#,##0&quot;lei&quot;"/>
    <numFmt numFmtId="166" formatCode="#,##0.00&quot;lei&quot;;\-#,##0.00&quot;lei&quot;"/>
    <numFmt numFmtId="167" formatCode="#,##0.00&quot;lei&quot;;[Red]\-#,##0.00&quot;lei&quot;"/>
    <numFmt numFmtId="168" formatCode="_-* #,##0&quot;lei&quot;_-;\-* #,##0&quot;lei&quot;_-;_-* &quot;-&quot;&quot;lei&quot;_-;_-@_-"/>
    <numFmt numFmtId="169" formatCode="_-* #,##0_l_e_i_-;\-* #,##0_l_e_i_-;_-* &quot;-&quot;_l_e_i_-;_-@_-"/>
    <numFmt numFmtId="170" formatCode="_-* #,##0.00&quot;lei&quot;_-;\-* #,##0.00&quot;lei&quot;_-;_-* &quot;-&quot;??&quot;lei&quot;_-;_-@_-"/>
    <numFmt numFmtId="171" formatCode="_-* #,##0.00_l_e_i_-;\-* #,##0.00_l_e_i_-;_-* &quot;-&quot;??_l_e_i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1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Arial"/>
      <family val="0"/>
    </font>
    <font>
      <b/>
      <sz val="11"/>
      <name val="Arial"/>
      <family val="2"/>
    </font>
    <font>
      <b/>
      <sz val="11"/>
      <color indexed="45"/>
      <name val="Times New Roman"/>
      <family val="1"/>
    </font>
    <font>
      <sz val="11"/>
      <color indexed="8"/>
      <name val="Arial Cyr"/>
      <family val="0"/>
    </font>
    <font>
      <sz val="11"/>
      <color indexed="12"/>
      <name val="Times New Roman"/>
      <family val="1"/>
    </font>
    <font>
      <sz val="11"/>
      <color indexed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top" wrapText="1"/>
    </xf>
    <xf numFmtId="0" fontId="8" fillId="0" borderId="8" xfId="0" applyFont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10" fontId="9" fillId="3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0" fontId="9" fillId="5" borderId="5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>
      <alignment vertical="top" wrapText="1"/>
    </xf>
    <xf numFmtId="0" fontId="3" fillId="0" borderId="5" xfId="0" applyFont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>
      <alignment vertical="top" wrapText="1"/>
    </xf>
    <xf numFmtId="0" fontId="10" fillId="0" borderId="22" xfId="0" applyFont="1" applyBorder="1" applyAlignment="1">
      <alignment horizontal="center"/>
    </xf>
    <xf numFmtId="0" fontId="4" fillId="0" borderId="2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vertical="top" wrapText="1"/>
    </xf>
    <xf numFmtId="0" fontId="3" fillId="0" borderId="25" xfId="0" applyFont="1" applyBorder="1" applyAlignment="1">
      <alignment horizontal="center" vertical="top"/>
    </xf>
    <xf numFmtId="0" fontId="5" fillId="0" borderId="26" xfId="0" applyFont="1" applyFill="1" applyBorder="1" applyAlignment="1">
      <alignment horizontal="center" vertical="top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top" wrapText="1"/>
    </xf>
    <xf numFmtId="0" fontId="10" fillId="0" borderId="25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4" borderId="2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5" fillId="4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>
      <alignment horizontal="center" vertical="top" wrapText="1"/>
    </xf>
    <xf numFmtId="0" fontId="5" fillId="3" borderId="40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vertical="center" wrapText="1"/>
    </xf>
    <xf numFmtId="0" fontId="5" fillId="0" borderId="43" xfId="0" applyFont="1" applyFill="1" applyBorder="1" applyAlignment="1">
      <alignment horizontal="center" vertical="top" wrapText="1"/>
    </xf>
    <xf numFmtId="0" fontId="4" fillId="3" borderId="44" xfId="0" applyFont="1" applyFill="1" applyBorder="1" applyAlignment="1" applyProtection="1">
      <alignment horizontal="center" vertical="center" wrapText="1"/>
      <protection/>
    </xf>
    <xf numFmtId="0" fontId="4" fillId="3" borderId="45" xfId="0" applyFont="1" applyFill="1" applyBorder="1" applyAlignment="1" applyProtection="1">
      <alignment horizontal="center" vertical="center" wrapText="1"/>
      <protection/>
    </xf>
    <xf numFmtId="0" fontId="4" fillId="3" borderId="46" xfId="0" applyFont="1" applyFill="1" applyBorder="1" applyAlignment="1" applyProtection="1">
      <alignment horizontal="center" vertical="center" wrapText="1"/>
      <protection/>
    </xf>
    <xf numFmtId="0" fontId="4" fillId="3" borderId="45" xfId="0" applyFont="1" applyFill="1" applyBorder="1" applyAlignment="1" applyProtection="1">
      <alignment horizontal="center" vertical="center" wrapText="1"/>
      <protection locked="0"/>
    </xf>
    <xf numFmtId="0" fontId="4" fillId="3" borderId="46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/>
    </xf>
    <xf numFmtId="0" fontId="4" fillId="3" borderId="11" xfId="0" applyFont="1" applyFill="1" applyBorder="1" applyAlignment="1" applyProtection="1">
      <alignment horizontal="center" vertical="center" wrapText="1"/>
      <protection/>
    </xf>
    <xf numFmtId="10" fontId="3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47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5" fillId="0" borderId="48" xfId="0" applyFont="1" applyBorder="1" applyAlignment="1">
      <alignment horizontal="center" vertical="top" wrapText="1"/>
    </xf>
    <xf numFmtId="0" fontId="6" fillId="2" borderId="49" xfId="0" applyFont="1" applyFill="1" applyBorder="1" applyAlignment="1">
      <alignment vertical="center"/>
    </xf>
    <xf numFmtId="0" fontId="6" fillId="2" borderId="50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43" xfId="0" applyFont="1" applyFill="1" applyBorder="1" applyAlignment="1">
      <alignment vertical="center"/>
    </xf>
    <xf numFmtId="0" fontId="6" fillId="2" borderId="51" xfId="0" applyFont="1" applyFill="1" applyBorder="1" applyAlignment="1">
      <alignment vertical="center"/>
    </xf>
    <xf numFmtId="0" fontId="6" fillId="2" borderId="37" xfId="0" applyFont="1" applyFill="1" applyBorder="1" applyAlignment="1">
      <alignment vertical="center"/>
    </xf>
    <xf numFmtId="0" fontId="5" fillId="0" borderId="5" xfId="0" applyFont="1" applyBorder="1" applyAlignment="1">
      <alignment vertical="top" wrapText="1"/>
    </xf>
    <xf numFmtId="0" fontId="8" fillId="0" borderId="25" xfId="0" applyFont="1" applyBorder="1" applyAlignment="1">
      <alignment horizontal="center" vertical="top"/>
    </xf>
    <xf numFmtId="0" fontId="5" fillId="0" borderId="24" xfId="0" applyFont="1" applyBorder="1" applyAlignment="1">
      <alignment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51" xfId="0" applyFont="1" applyFill="1" applyBorder="1" applyAlignment="1">
      <alignment horizontal="center" vertical="top" wrapText="1"/>
    </xf>
    <xf numFmtId="10" fontId="9" fillId="3" borderId="5" xfId="0" applyNumberFormat="1" applyFont="1" applyFill="1" applyBorder="1" applyAlignment="1">
      <alignment horizontal="center" vertical="top" wrapText="1"/>
    </xf>
    <xf numFmtId="10" fontId="9" fillId="3" borderId="5" xfId="0" applyNumberFormat="1" applyFont="1" applyFill="1" applyBorder="1" applyAlignment="1">
      <alignment vertical="top" wrapText="1"/>
    </xf>
    <xf numFmtId="10" fontId="9" fillId="3" borderId="5" xfId="0" applyNumberFormat="1" applyFont="1" applyFill="1" applyBorder="1" applyAlignment="1">
      <alignment/>
    </xf>
    <xf numFmtId="0" fontId="4" fillId="0" borderId="12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/>
    </xf>
    <xf numFmtId="0" fontId="4" fillId="0" borderId="21" xfId="0" applyFont="1" applyBorder="1" applyAlignment="1">
      <alignment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0" borderId="13" xfId="0" applyFont="1" applyBorder="1" applyAlignment="1" applyProtection="1">
      <alignment horizontal="center" vertical="top" wrapText="1"/>
      <protection/>
    </xf>
    <xf numFmtId="0" fontId="5" fillId="0" borderId="52" xfId="0" applyFont="1" applyBorder="1" applyAlignment="1" applyProtection="1">
      <alignment horizontal="center" vertical="top" wrapText="1"/>
      <protection/>
    </xf>
    <xf numFmtId="10" fontId="9" fillId="5" borderId="5" xfId="0" applyNumberFormat="1" applyFont="1" applyFill="1" applyBorder="1" applyAlignment="1">
      <alignment horizontal="center" vertical="top" wrapText="1"/>
    </xf>
    <xf numFmtId="0" fontId="5" fillId="0" borderId="13" xfId="0" applyFont="1" applyBorder="1" applyAlignment="1" applyProtection="1">
      <alignment horizontal="center" vertical="top" wrapText="1"/>
      <protection locked="0"/>
    </xf>
    <xf numFmtId="0" fontId="5" fillId="0" borderId="52" xfId="0" applyFont="1" applyBorder="1" applyAlignment="1" applyProtection="1">
      <alignment horizontal="center" vertical="top" wrapText="1"/>
      <protection locked="0"/>
    </xf>
    <xf numFmtId="10" fontId="9" fillId="5" borderId="5" xfId="0" applyNumberFormat="1" applyFont="1" applyFill="1" applyBorder="1" applyAlignment="1">
      <alignment vertical="top" wrapText="1"/>
    </xf>
    <xf numFmtId="10" fontId="9" fillId="5" borderId="5" xfId="0" applyNumberFormat="1" applyFont="1" applyFill="1" applyBorder="1" applyAlignment="1">
      <alignment/>
    </xf>
    <xf numFmtId="0" fontId="4" fillId="0" borderId="18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5" fillId="4" borderId="53" xfId="0" applyFont="1" applyFill="1" applyBorder="1" applyAlignment="1">
      <alignment horizontal="center" vertical="top" wrapText="1"/>
    </xf>
    <xf numFmtId="0" fontId="5" fillId="0" borderId="45" xfId="0" applyFont="1" applyBorder="1" applyAlignment="1" applyProtection="1">
      <alignment horizontal="center" vertical="top" wrapText="1"/>
      <protection/>
    </xf>
    <xf numFmtId="0" fontId="5" fillId="0" borderId="54" xfId="0" applyFont="1" applyBorder="1" applyAlignment="1" applyProtection="1">
      <alignment horizontal="center" vertical="top" wrapText="1"/>
      <protection/>
    </xf>
    <xf numFmtId="0" fontId="5" fillId="0" borderId="45" xfId="0" applyFont="1" applyBorder="1" applyAlignment="1" applyProtection="1">
      <alignment horizontal="center" vertical="top" wrapText="1"/>
      <protection locked="0"/>
    </xf>
    <xf numFmtId="0" fontId="5" fillId="0" borderId="54" xfId="0" applyFont="1" applyBorder="1" applyAlignment="1" applyProtection="1">
      <alignment horizontal="center" vertical="top" wrapText="1"/>
      <protection locked="0"/>
    </xf>
    <xf numFmtId="0" fontId="8" fillId="0" borderId="22" xfId="0" applyFont="1" applyBorder="1" applyAlignment="1">
      <alignment horizontal="center" vertical="top"/>
    </xf>
    <xf numFmtId="0" fontId="5" fillId="0" borderId="26" xfId="0" applyFont="1" applyBorder="1" applyAlignment="1">
      <alignment vertical="top" wrapText="1"/>
    </xf>
    <xf numFmtId="0" fontId="4" fillId="0" borderId="55" xfId="0" applyFont="1" applyBorder="1" applyAlignment="1">
      <alignment vertical="top" wrapText="1"/>
    </xf>
    <xf numFmtId="0" fontId="4" fillId="0" borderId="56" xfId="0" applyFont="1" applyBorder="1" applyAlignment="1">
      <alignment vertical="top" wrapText="1"/>
    </xf>
    <xf numFmtId="0" fontId="5" fillId="4" borderId="55" xfId="0" applyFont="1" applyFill="1" applyBorder="1" applyAlignment="1">
      <alignment horizontal="center" vertical="top" wrapText="1"/>
    </xf>
    <xf numFmtId="0" fontId="5" fillId="0" borderId="33" xfId="0" applyFont="1" applyBorder="1" applyAlignment="1" applyProtection="1">
      <alignment horizontal="center" vertical="top" wrapText="1"/>
      <protection/>
    </xf>
    <xf numFmtId="0" fontId="5" fillId="0" borderId="57" xfId="0" applyFont="1" applyBorder="1" applyAlignment="1" applyProtection="1">
      <alignment horizontal="center" vertical="top" wrapText="1"/>
      <protection/>
    </xf>
    <xf numFmtId="0" fontId="5" fillId="0" borderId="33" xfId="0" applyFont="1" applyBorder="1" applyAlignment="1" applyProtection="1">
      <alignment horizontal="center" vertical="top" wrapText="1"/>
      <protection locked="0"/>
    </xf>
    <xf numFmtId="0" fontId="5" fillId="0" borderId="57" xfId="0" applyFont="1" applyBorder="1" applyAlignment="1" applyProtection="1">
      <alignment horizontal="center" vertical="top" wrapText="1"/>
      <protection locked="0"/>
    </xf>
    <xf numFmtId="0" fontId="5" fillId="0" borderId="58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5" fillId="4" borderId="15" xfId="0" applyFont="1" applyFill="1" applyBorder="1" applyAlignment="1">
      <alignment horizontal="center" vertical="top" wrapText="1"/>
    </xf>
    <xf numFmtId="0" fontId="5" fillId="0" borderId="16" xfId="0" applyFont="1" applyBorder="1" applyAlignment="1" applyProtection="1">
      <alignment horizontal="center" vertical="top" wrapText="1"/>
      <protection/>
    </xf>
    <xf numFmtId="0" fontId="5" fillId="0" borderId="59" xfId="0" applyFont="1" applyBorder="1" applyAlignment="1" applyProtection="1">
      <alignment horizontal="center" vertical="top" wrapText="1"/>
      <protection/>
    </xf>
    <xf numFmtId="0" fontId="5" fillId="0" borderId="16" xfId="0" applyFont="1" applyBorder="1" applyAlignment="1" applyProtection="1">
      <alignment horizontal="center" vertical="top" wrapText="1"/>
      <protection locked="0"/>
    </xf>
    <xf numFmtId="0" fontId="5" fillId="0" borderId="59" xfId="0" applyFont="1" applyBorder="1" applyAlignment="1" applyProtection="1">
      <alignment horizontal="center" vertical="top" wrapText="1"/>
      <protection locked="0"/>
    </xf>
    <xf numFmtId="0" fontId="5" fillId="0" borderId="60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>
      <alignment vertical="top" wrapText="1"/>
    </xf>
    <xf numFmtId="0" fontId="5" fillId="4" borderId="47" xfId="0" applyFont="1" applyFill="1" applyBorder="1" applyAlignment="1">
      <alignment horizontal="center" vertical="top" wrapText="1"/>
    </xf>
    <xf numFmtId="0" fontId="5" fillId="0" borderId="27" xfId="0" applyFont="1" applyBorder="1" applyAlignment="1" applyProtection="1">
      <alignment horizontal="center" vertical="top" wrapText="1"/>
      <protection/>
    </xf>
    <xf numFmtId="0" fontId="5" fillId="0" borderId="61" xfId="0" applyFont="1" applyBorder="1" applyAlignment="1" applyProtection="1">
      <alignment horizontal="center" vertical="top" wrapText="1"/>
      <protection/>
    </xf>
    <xf numFmtId="0" fontId="5" fillId="0" borderId="27" xfId="0" applyFont="1" applyBorder="1" applyAlignment="1" applyProtection="1">
      <alignment horizontal="center" vertical="top" wrapText="1"/>
      <protection locked="0"/>
    </xf>
    <xf numFmtId="0" fontId="5" fillId="0" borderId="61" xfId="0" applyFont="1" applyBorder="1" applyAlignment="1" applyProtection="1">
      <alignment horizontal="center" vertical="top" wrapText="1"/>
      <protection locked="0"/>
    </xf>
    <xf numFmtId="0" fontId="11" fillId="0" borderId="47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3" borderId="10" xfId="0" applyFont="1" applyFill="1" applyBorder="1" applyAlignment="1" applyProtection="1">
      <alignment horizontal="center" vertical="top" wrapText="1"/>
      <protection/>
    </xf>
    <xf numFmtId="0" fontId="5" fillId="3" borderId="51" xfId="0" applyFont="1" applyFill="1" applyBorder="1" applyAlignment="1" applyProtection="1">
      <alignment horizontal="center" vertical="top" wrapText="1"/>
      <protection/>
    </xf>
    <xf numFmtId="0" fontId="5" fillId="3" borderId="10" xfId="0" applyFont="1" applyFill="1" applyBorder="1" applyAlignment="1" applyProtection="1">
      <alignment horizontal="center" vertical="top" wrapText="1"/>
      <protection locked="0"/>
    </xf>
    <xf numFmtId="0" fontId="5" fillId="3" borderId="51" xfId="0" applyFont="1" applyFill="1" applyBorder="1" applyAlignment="1" applyProtection="1">
      <alignment horizontal="center" vertical="top" wrapText="1"/>
      <protection locked="0"/>
    </xf>
    <xf numFmtId="0" fontId="4" fillId="0" borderId="55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62" xfId="0" applyFont="1" applyBorder="1" applyAlignment="1">
      <alignment horizontal="center" vertical="top" wrapText="1"/>
    </xf>
    <xf numFmtId="0" fontId="5" fillId="0" borderId="63" xfId="0" applyFont="1" applyBorder="1" applyAlignment="1">
      <alignment vertical="top" wrapText="1"/>
    </xf>
    <xf numFmtId="0" fontId="5" fillId="3" borderId="55" xfId="0" applyFont="1" applyFill="1" applyBorder="1" applyAlignment="1">
      <alignment horizontal="center" vertical="top" wrapText="1"/>
    </xf>
    <xf numFmtId="0" fontId="5" fillId="3" borderId="33" xfId="0" applyFont="1" applyFill="1" applyBorder="1" applyAlignment="1" applyProtection="1">
      <alignment horizontal="center" vertical="top" wrapText="1"/>
      <protection/>
    </xf>
    <xf numFmtId="0" fontId="5" fillId="3" borderId="57" xfId="0" applyFont="1" applyFill="1" applyBorder="1" applyAlignment="1" applyProtection="1">
      <alignment horizontal="center" vertical="top" wrapText="1"/>
      <protection/>
    </xf>
    <xf numFmtId="0" fontId="5" fillId="3" borderId="33" xfId="0" applyFont="1" applyFill="1" applyBorder="1" applyAlignment="1" applyProtection="1">
      <alignment horizontal="center" vertical="top" wrapText="1"/>
      <protection locked="0"/>
    </xf>
    <xf numFmtId="0" fontId="5" fillId="3" borderId="57" xfId="0" applyFont="1" applyFill="1" applyBorder="1" applyAlignment="1" applyProtection="1">
      <alignment horizontal="center" vertical="top" wrapText="1"/>
      <protection locked="0"/>
    </xf>
    <xf numFmtId="0" fontId="5" fillId="0" borderId="58" xfId="0" applyFont="1" applyBorder="1" applyAlignment="1" applyProtection="1">
      <alignment horizontal="center" vertical="top" wrapText="1"/>
      <protection/>
    </xf>
    <xf numFmtId="0" fontId="5" fillId="0" borderId="51" xfId="0" applyFont="1" applyBorder="1" applyAlignment="1">
      <alignment vertical="top" wrapText="1"/>
    </xf>
    <xf numFmtId="0" fontId="5" fillId="0" borderId="36" xfId="0" applyFont="1" applyBorder="1" applyAlignment="1">
      <alignment vertical="top" wrapText="1"/>
    </xf>
    <xf numFmtId="0" fontId="5" fillId="0" borderId="62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36" xfId="0" applyFont="1" applyBorder="1" applyAlignment="1">
      <alignment vertical="top" wrapText="1"/>
    </xf>
    <xf numFmtId="0" fontId="5" fillId="0" borderId="47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3" borderId="47" xfId="0" applyFont="1" applyFill="1" applyBorder="1" applyAlignment="1">
      <alignment horizontal="center" vertical="top" wrapText="1"/>
    </xf>
    <xf numFmtId="0" fontId="5" fillId="3" borderId="27" xfId="0" applyFont="1" applyFill="1" applyBorder="1" applyAlignment="1" applyProtection="1">
      <alignment horizontal="center" vertical="top" wrapText="1"/>
      <protection/>
    </xf>
    <xf numFmtId="0" fontId="5" fillId="3" borderId="61" xfId="0" applyFont="1" applyFill="1" applyBorder="1" applyAlignment="1" applyProtection="1">
      <alignment horizontal="center" vertical="top" wrapText="1"/>
      <protection/>
    </xf>
    <xf numFmtId="0" fontId="5" fillId="3" borderId="27" xfId="0" applyFont="1" applyFill="1" applyBorder="1" applyAlignment="1" applyProtection="1">
      <alignment horizontal="center" vertical="top" wrapText="1"/>
      <protection locked="0"/>
    </xf>
    <xf numFmtId="0" fontId="5" fillId="3" borderId="61" xfId="0" applyFont="1" applyFill="1" applyBorder="1" applyAlignment="1" applyProtection="1">
      <alignment horizontal="center" vertical="top" wrapText="1"/>
      <protection locked="0"/>
    </xf>
    <xf numFmtId="0" fontId="5" fillId="0" borderId="45" xfId="0" applyFont="1" applyBorder="1" applyAlignment="1">
      <alignment horizontal="center" vertical="top" wrapText="1"/>
    </xf>
    <xf numFmtId="0" fontId="5" fillId="0" borderId="54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5" fillId="4" borderId="36" xfId="0" applyFont="1" applyFill="1" applyBorder="1" applyAlignment="1">
      <alignment horizontal="center" vertical="top" wrapText="1"/>
    </xf>
    <xf numFmtId="0" fontId="3" fillId="6" borderId="0" xfId="0" applyFont="1" applyFill="1" applyAlignment="1">
      <alignment/>
    </xf>
    <xf numFmtId="10" fontId="3" fillId="6" borderId="0" xfId="0" applyNumberFormat="1" applyFont="1" applyFill="1" applyAlignment="1">
      <alignment/>
    </xf>
    <xf numFmtId="0" fontId="5" fillId="3" borderId="36" xfId="0" applyFont="1" applyFill="1" applyBorder="1" applyAlignment="1">
      <alignment horizontal="center" vertical="top" wrapText="1"/>
    </xf>
    <xf numFmtId="0" fontId="3" fillId="6" borderId="0" xfId="0" applyFont="1" applyFill="1" applyAlignment="1">
      <alignment horizontal="center"/>
    </xf>
    <xf numFmtId="10" fontId="3" fillId="3" borderId="0" xfId="0" applyNumberFormat="1" applyFont="1" applyFill="1" applyAlignment="1">
      <alignment/>
    </xf>
    <xf numFmtId="0" fontId="6" fillId="2" borderId="64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5" fillId="0" borderId="35" xfId="0" applyFont="1" applyFill="1" applyBorder="1" applyAlignment="1">
      <alignment vertical="top" wrapText="1"/>
    </xf>
    <xf numFmtId="0" fontId="5" fillId="7" borderId="65" xfId="0" applyFont="1" applyFill="1" applyBorder="1" applyAlignment="1">
      <alignment horizontal="center" vertical="top" wrapText="1"/>
    </xf>
    <xf numFmtId="10" fontId="9" fillId="3" borderId="47" xfId="0" applyNumberFormat="1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vertical="top" wrapText="1"/>
    </xf>
    <xf numFmtId="0" fontId="4" fillId="7" borderId="29" xfId="0" applyFont="1" applyFill="1" applyBorder="1" applyAlignment="1">
      <alignment horizontal="center" vertical="top" wrapText="1"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59" xfId="0" applyFont="1" applyBorder="1" applyAlignment="1" applyProtection="1">
      <alignment horizontal="center" vertical="center" wrapText="1"/>
      <protection/>
    </xf>
    <xf numFmtId="10" fontId="9" fillId="5" borderId="47" xfId="0" applyNumberFormat="1" applyFont="1" applyFill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59" xfId="0" applyFont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>
      <alignment vertical="top" wrapText="1"/>
    </xf>
    <xf numFmtId="0" fontId="4" fillId="7" borderId="31" xfId="0" applyFont="1" applyFill="1" applyBorder="1" applyAlignment="1">
      <alignment horizontal="center" vertical="top" wrapText="1"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7" borderId="52" xfId="0" applyFont="1" applyFill="1" applyBorder="1" applyAlignment="1">
      <alignment horizontal="center" vertical="top" wrapText="1"/>
    </xf>
    <xf numFmtId="0" fontId="4" fillId="7" borderId="59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59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59" xfId="0" applyFont="1" applyFill="1" applyBorder="1" applyAlignment="1" applyProtection="1">
      <alignment horizontal="center" vertical="center" wrapText="1"/>
      <protection locked="0"/>
    </xf>
    <xf numFmtId="0" fontId="4" fillId="7" borderId="4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4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7" borderId="24" xfId="0" applyNumberFormat="1" applyFont="1" applyFill="1" applyBorder="1" applyAlignment="1">
      <alignment horizontal="center" vertical="top" wrapText="1"/>
    </xf>
    <xf numFmtId="0" fontId="4" fillId="0" borderId="66" xfId="0" applyFont="1" applyBorder="1" applyAlignment="1">
      <alignment vertical="top" wrapText="1"/>
    </xf>
    <xf numFmtId="0" fontId="4" fillId="7" borderId="52" xfId="0" applyFont="1" applyFill="1" applyBorder="1" applyAlignment="1">
      <alignment horizontal="center" vertical="top" wrapText="1"/>
    </xf>
    <xf numFmtId="0" fontId="4" fillId="7" borderId="59" xfId="0" applyNumberFormat="1" applyFont="1" applyFill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7" borderId="4" xfId="0" applyNumberFormat="1" applyFont="1" applyFill="1" applyBorder="1" applyAlignment="1">
      <alignment horizontal="center" vertical="top" wrapText="1"/>
    </xf>
    <xf numFmtId="0" fontId="5" fillId="7" borderId="57" xfId="0" applyFont="1" applyFill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 wrapText="1"/>
    </xf>
    <xf numFmtId="0" fontId="4" fillId="0" borderId="67" xfId="0" applyFont="1" applyFill="1" applyBorder="1" applyAlignment="1">
      <alignment vertical="top" wrapText="1"/>
    </xf>
    <xf numFmtId="0" fontId="4" fillId="0" borderId="50" xfId="0" applyFont="1" applyBorder="1" applyAlignment="1">
      <alignment vertical="top" wrapText="1"/>
    </xf>
    <xf numFmtId="0" fontId="5" fillId="0" borderId="47" xfId="0" applyFont="1" applyFill="1" applyBorder="1" applyAlignment="1">
      <alignment vertical="top" wrapText="1"/>
    </xf>
    <xf numFmtId="0" fontId="5" fillId="0" borderId="68" xfId="0" applyFont="1" applyFill="1" applyBorder="1" applyAlignment="1">
      <alignment horizontal="center" vertical="top" wrapText="1"/>
    </xf>
    <xf numFmtId="0" fontId="5" fillId="7" borderId="61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5" fillId="3" borderId="11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>
      <alignment vertical="top" wrapText="1"/>
    </xf>
    <xf numFmtId="0" fontId="5" fillId="0" borderId="64" xfId="0" applyFont="1" applyFill="1" applyBorder="1" applyAlignment="1">
      <alignment horizontal="center" vertical="top" wrapText="1"/>
    </xf>
    <xf numFmtId="0" fontId="5" fillId="7" borderId="51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5" fillId="0" borderId="45" xfId="0" applyFont="1" applyFill="1" applyBorder="1" applyAlignment="1">
      <alignment vertical="top" wrapText="1"/>
    </xf>
    <xf numFmtId="0" fontId="5" fillId="7" borderId="54" xfId="0" applyFont="1" applyFill="1" applyBorder="1" applyAlignment="1">
      <alignment horizontal="center" vertical="top" wrapText="1"/>
    </xf>
    <xf numFmtId="0" fontId="5" fillId="0" borderId="64" xfId="0" applyFont="1" applyFill="1" applyBorder="1" applyAlignment="1">
      <alignment vertical="top" wrapText="1"/>
    </xf>
    <xf numFmtId="0" fontId="4" fillId="0" borderId="69" xfId="0" applyFont="1" applyBorder="1" applyAlignment="1">
      <alignment horizontal="center" vertical="top" wrapText="1"/>
    </xf>
    <xf numFmtId="0" fontId="4" fillId="7" borderId="23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7" borderId="6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0" fontId="5" fillId="7" borderId="6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40" xfId="0" applyFont="1" applyFill="1" applyBorder="1" applyAlignment="1">
      <alignment vertical="top" wrapText="1"/>
    </xf>
    <xf numFmtId="0" fontId="5" fillId="0" borderId="70" xfId="0" applyFont="1" applyBorder="1" applyAlignment="1">
      <alignment horizontal="center" vertical="top" wrapText="1"/>
    </xf>
    <xf numFmtId="0" fontId="5" fillId="7" borderId="26" xfId="0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10" fontId="3" fillId="0" borderId="0" xfId="0" applyNumberFormat="1" applyFont="1" applyAlignment="1">
      <alignment/>
    </xf>
    <xf numFmtId="0" fontId="5" fillId="3" borderId="36" xfId="0" applyFont="1" applyFill="1" applyBorder="1" applyAlignment="1">
      <alignment horizontal="center" vertical="center" wrapText="1"/>
    </xf>
    <xf numFmtId="10" fontId="12" fillId="6" borderId="0" xfId="0" applyNumberFormat="1" applyFont="1" applyFill="1" applyAlignment="1">
      <alignment/>
    </xf>
    <xf numFmtId="0" fontId="11" fillId="0" borderId="47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53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11" fillId="0" borderId="53" xfId="0" applyFont="1" applyBorder="1" applyAlignment="1">
      <alignment vertical="center" wrapText="1"/>
    </xf>
    <xf numFmtId="0" fontId="8" fillId="5" borderId="47" xfId="0" applyFont="1" applyFill="1" applyBorder="1" applyAlignment="1">
      <alignment horizontal="center" vertical="center"/>
    </xf>
    <xf numFmtId="0" fontId="8" fillId="5" borderId="36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top" wrapText="1"/>
    </xf>
    <xf numFmtId="0" fontId="5" fillId="0" borderId="53" xfId="0" applyFont="1" applyBorder="1" applyAlignment="1">
      <alignment horizontal="center" vertical="top" wrapText="1"/>
    </xf>
    <xf numFmtId="0" fontId="6" fillId="2" borderId="24" xfId="0" applyFont="1" applyFill="1" applyBorder="1" applyAlignment="1">
      <alignment horizontal="center" vertical="center" wrapText="1"/>
    </xf>
    <xf numFmtId="0" fontId="8" fillId="5" borderId="53" xfId="0" applyFont="1" applyFill="1" applyBorder="1" applyAlignment="1">
      <alignment horizontal="center" vertical="center"/>
    </xf>
    <xf numFmtId="0" fontId="4" fillId="0" borderId="42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top" wrapText="1"/>
    </xf>
    <xf numFmtId="0" fontId="4" fillId="0" borderId="61" xfId="0" applyFont="1" applyBorder="1" applyAlignment="1">
      <alignment vertical="center" wrapText="1"/>
    </xf>
    <xf numFmtId="0" fontId="3" fillId="0" borderId="63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5" fillId="5" borderId="47" xfId="0" applyFont="1" applyFill="1" applyBorder="1" applyAlignment="1">
      <alignment horizontal="center" vertical="center"/>
    </xf>
    <xf numFmtId="0" fontId="3" fillId="5" borderId="53" xfId="0" applyFont="1" applyFill="1" applyBorder="1" applyAlignment="1">
      <alignment vertical="center"/>
    </xf>
    <xf numFmtId="0" fontId="4" fillId="0" borderId="47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0" fontId="4" fillId="0" borderId="71" xfId="0" applyFont="1" applyBorder="1" applyAlignment="1">
      <alignment vertical="center" wrapText="1"/>
    </xf>
    <xf numFmtId="0" fontId="3" fillId="0" borderId="71" xfId="0" applyFont="1" applyBorder="1" applyAlignment="1">
      <alignment vertical="center" wrapText="1"/>
    </xf>
    <xf numFmtId="0" fontId="3" fillId="0" borderId="72" xfId="0" applyFont="1" applyBorder="1" applyAlignment="1">
      <alignment vertical="center" wrapText="1"/>
    </xf>
    <xf numFmtId="0" fontId="6" fillId="5" borderId="47" xfId="0" applyFont="1" applyFill="1" applyBorder="1" applyAlignment="1">
      <alignment horizontal="center" vertical="center"/>
    </xf>
    <xf numFmtId="0" fontId="7" fillId="5" borderId="53" xfId="0" applyFont="1" applyFill="1" applyBorder="1" applyAlignment="1">
      <alignment vertical="center"/>
    </xf>
    <xf numFmtId="0" fontId="5" fillId="0" borderId="5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zoomScale="78" zoomScaleNormal="78" workbookViewId="0" topLeftCell="A1">
      <pane xSplit="3" ySplit="5" topLeftCell="D2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Y15" sqref="Y15"/>
    </sheetView>
  </sheetViews>
  <sheetFormatPr defaultColWidth="9.140625" defaultRowHeight="12.75"/>
  <cols>
    <col min="1" max="1" width="20.421875" style="0" customWidth="1"/>
    <col min="2" max="2" width="21.28125" style="0" customWidth="1"/>
    <col min="3" max="3" width="15.00390625" style="0" customWidth="1"/>
    <col min="4" max="4" width="10.57421875" style="0" customWidth="1"/>
    <col min="5" max="5" width="8.140625" style="0" customWidth="1"/>
    <col min="6" max="6" width="8.7109375" style="0" customWidth="1"/>
    <col min="7" max="8" width="9.57421875" style="0" customWidth="1"/>
    <col min="9" max="9" width="7.421875" style="0" customWidth="1"/>
    <col min="10" max="10" width="7.8515625" style="0" customWidth="1"/>
    <col min="11" max="11" width="8.140625" style="0" customWidth="1"/>
    <col min="12" max="12" width="9.28125" style="0" customWidth="1"/>
    <col min="23" max="23" width="9.8515625" style="0" customWidth="1"/>
  </cols>
  <sheetData>
    <row r="1" spans="1:24" ht="15">
      <c r="A1" s="5"/>
      <c r="B1" s="5"/>
      <c r="C1" s="6" t="s">
        <v>51</v>
      </c>
      <c r="D1" s="5"/>
      <c r="E1" s="5"/>
      <c r="F1" s="5"/>
      <c r="G1" s="5"/>
      <c r="H1" s="89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">
      <c r="A2" s="5"/>
      <c r="B2" s="5"/>
      <c r="C2" s="6" t="s">
        <v>52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6.5" customHeight="1" thickBot="1">
      <c r="A4" s="265" t="s">
        <v>0</v>
      </c>
      <c r="B4" s="7" t="s">
        <v>1</v>
      </c>
      <c r="C4" s="263" t="s">
        <v>122</v>
      </c>
      <c r="D4" s="265" t="s">
        <v>3</v>
      </c>
      <c r="E4" s="267" t="s">
        <v>106</v>
      </c>
      <c r="F4" s="262"/>
      <c r="G4" s="262"/>
      <c r="H4" s="260" t="s">
        <v>110</v>
      </c>
      <c r="I4" s="262" t="s">
        <v>107</v>
      </c>
      <c r="J4" s="262"/>
      <c r="K4" s="262"/>
      <c r="L4" s="260" t="s">
        <v>110</v>
      </c>
      <c r="M4" s="262" t="s">
        <v>108</v>
      </c>
      <c r="N4" s="262"/>
      <c r="O4" s="262"/>
      <c r="P4" s="260" t="s">
        <v>110</v>
      </c>
      <c r="Q4" s="262" t="s">
        <v>109</v>
      </c>
      <c r="R4" s="262"/>
      <c r="S4" s="262"/>
      <c r="T4" s="260" t="s">
        <v>110</v>
      </c>
      <c r="U4" s="262" t="s">
        <v>103</v>
      </c>
      <c r="V4" s="262"/>
      <c r="W4" s="262"/>
      <c r="X4" s="260" t="s">
        <v>110</v>
      </c>
    </row>
    <row r="5" spans="1:24" ht="15" thickBot="1">
      <c r="A5" s="266"/>
      <c r="B5" s="90" t="s">
        <v>2</v>
      </c>
      <c r="C5" s="264"/>
      <c r="D5" s="266"/>
      <c r="E5" s="91" t="s">
        <v>4</v>
      </c>
      <c r="F5" s="91" t="s">
        <v>105</v>
      </c>
      <c r="G5" s="92" t="s">
        <v>104</v>
      </c>
      <c r="H5" s="261"/>
      <c r="I5" s="93" t="s">
        <v>4</v>
      </c>
      <c r="J5" s="94" t="s">
        <v>105</v>
      </c>
      <c r="K5" s="95" t="s">
        <v>104</v>
      </c>
      <c r="L5" s="268"/>
      <c r="M5" s="96" t="s">
        <v>4</v>
      </c>
      <c r="N5" s="91" t="s">
        <v>105</v>
      </c>
      <c r="O5" s="92" t="s">
        <v>104</v>
      </c>
      <c r="P5" s="268"/>
      <c r="Q5" s="96" t="s">
        <v>4</v>
      </c>
      <c r="R5" s="91" t="s">
        <v>105</v>
      </c>
      <c r="S5" s="92" t="s">
        <v>104</v>
      </c>
      <c r="T5" s="268"/>
      <c r="U5" s="96" t="s">
        <v>4</v>
      </c>
      <c r="V5" s="91" t="s">
        <v>105</v>
      </c>
      <c r="W5" s="92" t="s">
        <v>104</v>
      </c>
      <c r="X5" s="268"/>
    </row>
    <row r="6" spans="1:24" ht="15.75" thickBot="1">
      <c r="A6" s="255" t="s">
        <v>5</v>
      </c>
      <c r="B6" s="97" t="s">
        <v>6</v>
      </c>
      <c r="C6" s="98">
        <v>4803</v>
      </c>
      <c r="D6" s="99">
        <v>4803</v>
      </c>
      <c r="E6" s="100">
        <f>F6+G6</f>
        <v>158</v>
      </c>
      <c r="F6" s="101">
        <f>F7+F8</f>
        <v>153</v>
      </c>
      <c r="G6" s="102">
        <f>G7+G8</f>
        <v>5</v>
      </c>
      <c r="H6" s="103">
        <f>E6/(G6+D6)</f>
        <v>0.03286189683860233</v>
      </c>
      <c r="I6" s="100">
        <f>J6+K6</f>
        <v>872</v>
      </c>
      <c r="J6" s="101">
        <f>J7+J8</f>
        <v>818</v>
      </c>
      <c r="K6" s="102">
        <f>K7+K8</f>
        <v>54</v>
      </c>
      <c r="L6" s="103">
        <f>I6/(K6+D6)</f>
        <v>0.17953469219682933</v>
      </c>
      <c r="M6" s="100">
        <f>N6+O6</f>
        <v>1424</v>
      </c>
      <c r="N6" s="101">
        <f>N7+N8</f>
        <v>1341</v>
      </c>
      <c r="O6" s="102">
        <f>O7+O8</f>
        <v>83</v>
      </c>
      <c r="P6" s="104">
        <f>M6/(O6+D6)</f>
        <v>0.29144494474007365</v>
      </c>
      <c r="Q6" s="100">
        <f>R6+S6</f>
        <v>1903</v>
      </c>
      <c r="R6" s="101">
        <f>R7+R8</f>
        <v>1801</v>
      </c>
      <c r="S6" s="102">
        <f>S7+S8</f>
        <v>102</v>
      </c>
      <c r="T6" s="104">
        <f>Q6/(S6+D6)</f>
        <v>0.3879714576962283</v>
      </c>
      <c r="U6" s="100">
        <f>V6+W6</f>
        <v>2375</v>
      </c>
      <c r="V6" s="101">
        <f>V7+V8</f>
        <v>2233</v>
      </c>
      <c r="W6" s="102">
        <f>W7+W8</f>
        <v>142</v>
      </c>
      <c r="X6" s="105">
        <f>U6/(W6+D6)</f>
        <v>0.48028311425682507</v>
      </c>
    </row>
    <row r="7" spans="1:24" ht="15.75" thickBot="1">
      <c r="A7" s="256"/>
      <c r="B7" s="106" t="s">
        <v>7</v>
      </c>
      <c r="C7" s="107">
        <v>1965</v>
      </c>
      <c r="D7" s="108">
        <v>1965</v>
      </c>
      <c r="E7" s="109">
        <f aca="true" t="shared" si="0" ref="E7:E45">F7+G7</f>
        <v>50</v>
      </c>
      <c r="F7" s="110">
        <v>49</v>
      </c>
      <c r="G7" s="111">
        <v>1</v>
      </c>
      <c r="H7" s="112">
        <f aca="true" t="shared" si="1" ref="H7:H45">E7/(G7+D7)</f>
        <v>0.0254323499491353</v>
      </c>
      <c r="I7" s="109">
        <f aca="true" t="shared" si="2" ref="I7:I45">J7+K7</f>
        <v>343</v>
      </c>
      <c r="J7" s="110">
        <v>314</v>
      </c>
      <c r="K7" s="111">
        <v>29</v>
      </c>
      <c r="L7" s="112">
        <f aca="true" t="shared" si="3" ref="L7:L45">I7/(K7+D7)</f>
        <v>0.1720160481444333</v>
      </c>
      <c r="M7" s="109">
        <f aca="true" t="shared" si="4" ref="M7:M45">N7+O7</f>
        <v>507</v>
      </c>
      <c r="N7" s="113">
        <v>465</v>
      </c>
      <c r="O7" s="114">
        <v>42</v>
      </c>
      <c r="P7" s="115">
        <f>M7/(O7+D7)</f>
        <v>0.2526158445440957</v>
      </c>
      <c r="Q7" s="109">
        <f aca="true" t="shared" si="5" ref="Q7:Q45">R7+S7</f>
        <v>696</v>
      </c>
      <c r="R7" s="113">
        <v>648</v>
      </c>
      <c r="S7" s="114">
        <v>48</v>
      </c>
      <c r="T7" s="115">
        <f aca="true" t="shared" si="6" ref="T7:T45">Q7/(S7+D7)</f>
        <v>0.34575260804769004</v>
      </c>
      <c r="U7" s="109">
        <f aca="true" t="shared" si="7" ref="U7:U45">V7+W7</f>
        <v>885</v>
      </c>
      <c r="V7" s="113">
        <v>819</v>
      </c>
      <c r="W7" s="114">
        <v>66</v>
      </c>
      <c r="X7" s="116">
        <f aca="true" t="shared" si="8" ref="X7:X45">U7/(W7+D7)</f>
        <v>0.4357459379615953</v>
      </c>
    </row>
    <row r="8" spans="1:24" ht="15.75" thickBot="1">
      <c r="A8" s="256"/>
      <c r="B8" s="117" t="s">
        <v>8</v>
      </c>
      <c r="C8" s="107">
        <v>2838</v>
      </c>
      <c r="D8" s="118">
        <v>2838</v>
      </c>
      <c r="E8" s="119">
        <f t="shared" si="0"/>
        <v>108</v>
      </c>
      <c r="F8" s="120">
        <v>104</v>
      </c>
      <c r="G8" s="121">
        <v>4</v>
      </c>
      <c r="H8" s="112">
        <f t="shared" si="1"/>
        <v>0.038001407459535536</v>
      </c>
      <c r="I8" s="119">
        <f t="shared" si="2"/>
        <v>529</v>
      </c>
      <c r="J8" s="120">
        <v>504</v>
      </c>
      <c r="K8" s="121">
        <v>25</v>
      </c>
      <c r="L8" s="112">
        <f t="shared" si="3"/>
        <v>0.18477121900104784</v>
      </c>
      <c r="M8" s="119">
        <f t="shared" si="4"/>
        <v>917</v>
      </c>
      <c r="N8" s="122">
        <v>876</v>
      </c>
      <c r="O8" s="123">
        <v>41</v>
      </c>
      <c r="P8" s="115">
        <f aca="true" t="shared" si="9" ref="P8:P45">M8/(O8+D8)</f>
        <v>0.31851337269885377</v>
      </c>
      <c r="Q8" s="119">
        <f t="shared" si="5"/>
        <v>1207</v>
      </c>
      <c r="R8" s="122">
        <v>1153</v>
      </c>
      <c r="S8" s="123">
        <v>54</v>
      </c>
      <c r="T8" s="115">
        <f t="shared" si="6"/>
        <v>0.4173582295988935</v>
      </c>
      <c r="U8" s="119">
        <f t="shared" si="7"/>
        <v>1490</v>
      </c>
      <c r="V8" s="122">
        <v>1414</v>
      </c>
      <c r="W8" s="123">
        <v>76</v>
      </c>
      <c r="X8" s="116">
        <f t="shared" si="8"/>
        <v>0.511324639670556</v>
      </c>
    </row>
    <row r="9" spans="1:24" ht="15.75" thickBot="1">
      <c r="A9" s="256"/>
      <c r="B9" s="97" t="s">
        <v>9</v>
      </c>
      <c r="C9" s="124">
        <v>5202</v>
      </c>
      <c r="D9" s="125">
        <v>5142</v>
      </c>
      <c r="E9" s="100">
        <f t="shared" si="0"/>
        <v>177</v>
      </c>
      <c r="F9" s="101">
        <f>F10+F11+F12</f>
        <v>170</v>
      </c>
      <c r="G9" s="102">
        <f>G10+G11+G12</f>
        <v>7</v>
      </c>
      <c r="H9" s="103">
        <f t="shared" si="1"/>
        <v>0.03437560691396388</v>
      </c>
      <c r="I9" s="100">
        <f t="shared" si="2"/>
        <v>782</v>
      </c>
      <c r="J9" s="101">
        <f>J10+J11+J12</f>
        <v>742</v>
      </c>
      <c r="K9" s="102">
        <f>K10+K11+K12</f>
        <v>40</v>
      </c>
      <c r="L9" s="103">
        <f t="shared" si="3"/>
        <v>0.1509069857197993</v>
      </c>
      <c r="M9" s="100">
        <f t="shared" si="4"/>
        <v>1170</v>
      </c>
      <c r="N9" s="101">
        <f>N10+N11+N12</f>
        <v>1098</v>
      </c>
      <c r="O9" s="102">
        <f>O10+O11+O12</f>
        <v>72</v>
      </c>
      <c r="P9" s="104">
        <f t="shared" si="9"/>
        <v>0.2243958573072497</v>
      </c>
      <c r="Q9" s="100">
        <f t="shared" si="5"/>
        <v>1778</v>
      </c>
      <c r="R9" s="101">
        <f>R10+R11+R12</f>
        <v>1687</v>
      </c>
      <c r="S9" s="102">
        <f>S10+S11+S12</f>
        <v>91</v>
      </c>
      <c r="T9" s="104">
        <f t="shared" si="6"/>
        <v>0.33976686413147333</v>
      </c>
      <c r="U9" s="100">
        <f t="shared" si="7"/>
        <v>2332</v>
      </c>
      <c r="V9" s="101">
        <f>V10+V11+V12</f>
        <v>2217</v>
      </c>
      <c r="W9" s="102">
        <f>W10+W11+W12</f>
        <v>115</v>
      </c>
      <c r="X9" s="105">
        <f t="shared" si="8"/>
        <v>0.44359901084268594</v>
      </c>
    </row>
    <row r="10" spans="1:24" ht="15.75" thickBot="1">
      <c r="A10" s="256"/>
      <c r="B10" s="126" t="s">
        <v>10</v>
      </c>
      <c r="C10" s="107">
        <v>1287</v>
      </c>
      <c r="D10" s="127">
        <v>1231</v>
      </c>
      <c r="E10" s="128">
        <f t="shared" si="0"/>
        <v>44</v>
      </c>
      <c r="F10" s="129">
        <v>39</v>
      </c>
      <c r="G10" s="130">
        <v>5</v>
      </c>
      <c r="H10" s="112">
        <f t="shared" si="1"/>
        <v>0.03559870550161812</v>
      </c>
      <c r="I10" s="128">
        <f t="shared" si="2"/>
        <v>270</v>
      </c>
      <c r="J10" s="129">
        <v>242</v>
      </c>
      <c r="K10" s="130">
        <v>28</v>
      </c>
      <c r="L10" s="112">
        <f t="shared" si="3"/>
        <v>0.21445591739475775</v>
      </c>
      <c r="M10" s="128">
        <f t="shared" si="4"/>
        <v>350</v>
      </c>
      <c r="N10" s="131">
        <v>304</v>
      </c>
      <c r="O10" s="132">
        <v>46</v>
      </c>
      <c r="P10" s="115">
        <f t="shared" si="9"/>
        <v>0.274079874706343</v>
      </c>
      <c r="Q10" s="128">
        <f t="shared" si="5"/>
        <v>525</v>
      </c>
      <c r="R10" s="131">
        <v>466</v>
      </c>
      <c r="S10" s="132">
        <v>59</v>
      </c>
      <c r="T10" s="115">
        <f t="shared" si="6"/>
        <v>0.4069767441860465</v>
      </c>
      <c r="U10" s="128">
        <f t="shared" si="7"/>
        <v>651</v>
      </c>
      <c r="V10" s="131">
        <v>574</v>
      </c>
      <c r="W10" s="133">
        <v>77</v>
      </c>
      <c r="X10" s="116">
        <f t="shared" si="8"/>
        <v>0.49770642201834864</v>
      </c>
    </row>
    <row r="11" spans="1:24" ht="15.75" thickBot="1">
      <c r="A11" s="256"/>
      <c r="B11" s="134" t="s">
        <v>11</v>
      </c>
      <c r="C11" s="107">
        <v>1703</v>
      </c>
      <c r="D11" s="135">
        <v>1699</v>
      </c>
      <c r="E11" s="136">
        <f t="shared" si="0"/>
        <v>60</v>
      </c>
      <c r="F11" s="137">
        <v>59</v>
      </c>
      <c r="G11" s="138">
        <v>1</v>
      </c>
      <c r="H11" s="112">
        <f t="shared" si="1"/>
        <v>0.03529411764705882</v>
      </c>
      <c r="I11" s="136">
        <f t="shared" si="2"/>
        <v>222</v>
      </c>
      <c r="J11" s="137">
        <v>219</v>
      </c>
      <c r="K11" s="138">
        <v>3</v>
      </c>
      <c r="L11" s="112">
        <f t="shared" si="3"/>
        <v>0.13043478260869565</v>
      </c>
      <c r="M11" s="136">
        <f t="shared" si="4"/>
        <v>367</v>
      </c>
      <c r="N11" s="139">
        <v>356</v>
      </c>
      <c r="O11" s="140">
        <v>11</v>
      </c>
      <c r="P11" s="115">
        <f t="shared" si="9"/>
        <v>0.21461988304093568</v>
      </c>
      <c r="Q11" s="136">
        <f t="shared" si="5"/>
        <v>541</v>
      </c>
      <c r="R11" s="139">
        <v>527</v>
      </c>
      <c r="S11" s="140">
        <v>14</v>
      </c>
      <c r="T11" s="115">
        <f t="shared" si="6"/>
        <v>0.315820198482195</v>
      </c>
      <c r="U11" s="136">
        <f t="shared" si="7"/>
        <v>734</v>
      </c>
      <c r="V11" s="139">
        <v>716</v>
      </c>
      <c r="W11" s="141">
        <v>18</v>
      </c>
      <c r="X11" s="116">
        <f t="shared" si="8"/>
        <v>0.42748980780430984</v>
      </c>
    </row>
    <row r="12" spans="1:24" ht="15.75" thickBot="1">
      <c r="A12" s="256"/>
      <c r="B12" s="117" t="s">
        <v>12</v>
      </c>
      <c r="C12" s="107">
        <v>2212</v>
      </c>
      <c r="D12" s="142">
        <v>2212</v>
      </c>
      <c r="E12" s="119">
        <f t="shared" si="0"/>
        <v>73</v>
      </c>
      <c r="F12" s="120">
        <v>72</v>
      </c>
      <c r="G12" s="121">
        <v>1</v>
      </c>
      <c r="H12" s="112">
        <f t="shared" si="1"/>
        <v>0.03298689561680976</v>
      </c>
      <c r="I12" s="119">
        <f t="shared" si="2"/>
        <v>290</v>
      </c>
      <c r="J12" s="120">
        <v>281</v>
      </c>
      <c r="K12" s="121">
        <v>9</v>
      </c>
      <c r="L12" s="112">
        <f t="shared" si="3"/>
        <v>0.1305718144979739</v>
      </c>
      <c r="M12" s="119">
        <f t="shared" si="4"/>
        <v>453</v>
      </c>
      <c r="N12" s="122">
        <v>438</v>
      </c>
      <c r="O12" s="123">
        <v>15</v>
      </c>
      <c r="P12" s="115">
        <f t="shared" si="9"/>
        <v>0.20341266277503367</v>
      </c>
      <c r="Q12" s="119">
        <f t="shared" si="5"/>
        <v>712</v>
      </c>
      <c r="R12" s="122">
        <v>694</v>
      </c>
      <c r="S12" s="123">
        <v>18</v>
      </c>
      <c r="T12" s="115">
        <f t="shared" si="6"/>
        <v>0.31928251121076234</v>
      </c>
      <c r="U12" s="119">
        <f t="shared" si="7"/>
        <v>947</v>
      </c>
      <c r="V12" s="122">
        <v>927</v>
      </c>
      <c r="W12" s="123">
        <v>20</v>
      </c>
      <c r="X12" s="116">
        <f t="shared" si="8"/>
        <v>0.4242831541218638</v>
      </c>
    </row>
    <row r="13" spans="1:24" ht="15.75" thickBot="1">
      <c r="A13" s="256"/>
      <c r="B13" s="97" t="s">
        <v>13</v>
      </c>
      <c r="C13" s="124">
        <v>4384</v>
      </c>
      <c r="D13" s="125">
        <v>4356</v>
      </c>
      <c r="E13" s="100">
        <f t="shared" si="0"/>
        <v>224</v>
      </c>
      <c r="F13" s="101">
        <f>F14+F15</f>
        <v>208</v>
      </c>
      <c r="G13" s="102">
        <f>G14+G15</f>
        <v>16</v>
      </c>
      <c r="H13" s="103">
        <f t="shared" si="1"/>
        <v>0.05123513266239707</v>
      </c>
      <c r="I13" s="100">
        <f t="shared" si="2"/>
        <v>928</v>
      </c>
      <c r="J13" s="101">
        <f>J14+J15</f>
        <v>843</v>
      </c>
      <c r="K13" s="102">
        <f>K14+K15</f>
        <v>85</v>
      </c>
      <c r="L13" s="103">
        <f t="shared" si="3"/>
        <v>0.20896194550776853</v>
      </c>
      <c r="M13" s="100">
        <f t="shared" si="4"/>
        <v>1513</v>
      </c>
      <c r="N13" s="101">
        <f>N14+N15</f>
        <v>1366</v>
      </c>
      <c r="O13" s="102">
        <f>O14+O15</f>
        <v>147</v>
      </c>
      <c r="P13" s="104">
        <f t="shared" si="9"/>
        <v>0.33599822340661784</v>
      </c>
      <c r="Q13" s="100">
        <f t="shared" si="5"/>
        <v>2036</v>
      </c>
      <c r="R13" s="101">
        <f>R14+R15</f>
        <v>1835</v>
      </c>
      <c r="S13" s="102">
        <f>S14+S15</f>
        <v>201</v>
      </c>
      <c r="T13" s="104">
        <f t="shared" si="6"/>
        <v>0.4467851656791749</v>
      </c>
      <c r="U13" s="100">
        <f t="shared" si="7"/>
        <v>2477</v>
      </c>
      <c r="V13" s="101">
        <f>V14+V15</f>
        <v>2183</v>
      </c>
      <c r="W13" s="102">
        <f>W14+W15</f>
        <v>294</v>
      </c>
      <c r="X13" s="105">
        <f t="shared" si="8"/>
        <v>0.5326881720430108</v>
      </c>
    </row>
    <row r="14" spans="1:24" ht="15.75" thickBot="1">
      <c r="A14" s="256"/>
      <c r="B14" s="126" t="s">
        <v>14</v>
      </c>
      <c r="C14" s="107">
        <v>2903</v>
      </c>
      <c r="D14" s="127">
        <v>2889</v>
      </c>
      <c r="E14" s="128">
        <f t="shared" si="0"/>
        <v>160</v>
      </c>
      <c r="F14" s="129">
        <v>146</v>
      </c>
      <c r="G14" s="130">
        <v>14</v>
      </c>
      <c r="H14" s="112">
        <f t="shared" si="1"/>
        <v>0.05511539786427833</v>
      </c>
      <c r="I14" s="128">
        <f t="shared" si="2"/>
        <v>650</v>
      </c>
      <c r="J14" s="129">
        <v>579</v>
      </c>
      <c r="K14" s="130">
        <v>71</v>
      </c>
      <c r="L14" s="112">
        <f t="shared" si="3"/>
        <v>0.2195945945945946</v>
      </c>
      <c r="M14" s="128">
        <f t="shared" si="4"/>
        <v>1039</v>
      </c>
      <c r="N14" s="131">
        <v>920</v>
      </c>
      <c r="O14" s="132">
        <v>119</v>
      </c>
      <c r="P14" s="115">
        <f t="shared" si="9"/>
        <v>0.34541223404255317</v>
      </c>
      <c r="Q14" s="128">
        <f t="shared" si="5"/>
        <v>1427</v>
      </c>
      <c r="R14" s="131">
        <v>1264</v>
      </c>
      <c r="S14" s="132">
        <v>163</v>
      </c>
      <c r="T14" s="115">
        <f t="shared" si="6"/>
        <v>0.467562254259502</v>
      </c>
      <c r="U14" s="128">
        <f t="shared" si="7"/>
        <v>1725</v>
      </c>
      <c r="V14" s="131">
        <v>1478</v>
      </c>
      <c r="W14" s="133">
        <v>247</v>
      </c>
      <c r="X14" s="116">
        <f t="shared" si="8"/>
        <v>0.5500637755102041</v>
      </c>
    </row>
    <row r="15" spans="1:24" ht="15.75" thickBot="1">
      <c r="A15" s="256"/>
      <c r="B15" s="117" t="s">
        <v>15</v>
      </c>
      <c r="C15" s="107">
        <v>1481</v>
      </c>
      <c r="D15" s="142">
        <v>1467</v>
      </c>
      <c r="E15" s="119">
        <f t="shared" si="0"/>
        <v>64</v>
      </c>
      <c r="F15" s="120">
        <v>62</v>
      </c>
      <c r="G15" s="121">
        <v>2</v>
      </c>
      <c r="H15" s="112">
        <f t="shared" si="1"/>
        <v>0.043567052416609936</v>
      </c>
      <c r="I15" s="119">
        <f t="shared" si="2"/>
        <v>278</v>
      </c>
      <c r="J15" s="120">
        <v>264</v>
      </c>
      <c r="K15" s="121">
        <v>14</v>
      </c>
      <c r="L15" s="112">
        <f t="shared" si="3"/>
        <v>0.18771100607697502</v>
      </c>
      <c r="M15" s="119">
        <f t="shared" si="4"/>
        <v>474</v>
      </c>
      <c r="N15" s="122">
        <v>446</v>
      </c>
      <c r="O15" s="123">
        <v>28</v>
      </c>
      <c r="P15" s="115">
        <f t="shared" si="9"/>
        <v>0.31705685618729096</v>
      </c>
      <c r="Q15" s="119">
        <f t="shared" si="5"/>
        <v>609</v>
      </c>
      <c r="R15" s="122">
        <v>571</v>
      </c>
      <c r="S15" s="123">
        <v>38</v>
      </c>
      <c r="T15" s="115">
        <f t="shared" si="6"/>
        <v>0.4046511627906977</v>
      </c>
      <c r="U15" s="119">
        <f t="shared" si="7"/>
        <v>752</v>
      </c>
      <c r="V15" s="122">
        <v>705</v>
      </c>
      <c r="W15" s="123">
        <v>47</v>
      </c>
      <c r="X15" s="116">
        <f t="shared" si="8"/>
        <v>0.4966974900924703</v>
      </c>
    </row>
    <row r="16" spans="1:24" ht="15.75" thickBot="1">
      <c r="A16" s="256"/>
      <c r="B16" s="97" t="s">
        <v>16</v>
      </c>
      <c r="C16" s="124">
        <v>4289</v>
      </c>
      <c r="D16" s="125">
        <v>4289</v>
      </c>
      <c r="E16" s="100">
        <f t="shared" si="0"/>
        <v>178</v>
      </c>
      <c r="F16" s="101">
        <f>F17+F18+F19+F20</f>
        <v>166</v>
      </c>
      <c r="G16" s="102">
        <f>G17+G18+G19+G20</f>
        <v>12</v>
      </c>
      <c r="H16" s="103">
        <f t="shared" si="1"/>
        <v>0.04138572425017438</v>
      </c>
      <c r="I16" s="100">
        <f t="shared" si="2"/>
        <v>743</v>
      </c>
      <c r="J16" s="101">
        <f>J17+J18+J19+J20</f>
        <v>696</v>
      </c>
      <c r="K16" s="102">
        <f>K17+K18+K19+K20</f>
        <v>47</v>
      </c>
      <c r="L16" s="103">
        <f t="shared" si="3"/>
        <v>0.1713560885608856</v>
      </c>
      <c r="M16" s="100">
        <f t="shared" si="4"/>
        <v>1192</v>
      </c>
      <c r="N16" s="101">
        <f>N17+N18+N19+N20</f>
        <v>1129</v>
      </c>
      <c r="O16" s="102">
        <f>O17+O18+O19+O20</f>
        <v>63</v>
      </c>
      <c r="P16" s="104">
        <f t="shared" si="9"/>
        <v>0.27389705882352944</v>
      </c>
      <c r="Q16" s="100">
        <f t="shared" si="5"/>
        <v>1636</v>
      </c>
      <c r="R16" s="101">
        <f>R17+R18+R19+R20</f>
        <v>1545</v>
      </c>
      <c r="S16" s="102">
        <f>S17+S18+S19+S20</f>
        <v>91</v>
      </c>
      <c r="T16" s="104">
        <f t="shared" si="6"/>
        <v>0.3735159817351598</v>
      </c>
      <c r="U16" s="100">
        <f t="shared" si="7"/>
        <v>2208</v>
      </c>
      <c r="V16" s="101">
        <f>V17+V18+V19+V20</f>
        <v>2088</v>
      </c>
      <c r="W16" s="102">
        <f>W17+W18+W19+W20</f>
        <v>120</v>
      </c>
      <c r="X16" s="105">
        <f t="shared" si="8"/>
        <v>0.5007938308006351</v>
      </c>
    </row>
    <row r="17" spans="1:24" ht="15.75" thickBot="1">
      <c r="A17" s="256"/>
      <c r="B17" s="126" t="s">
        <v>17</v>
      </c>
      <c r="C17" s="107">
        <v>698</v>
      </c>
      <c r="D17" s="127">
        <v>698</v>
      </c>
      <c r="E17" s="143">
        <f t="shared" si="0"/>
        <v>36</v>
      </c>
      <c r="F17" s="144">
        <v>33</v>
      </c>
      <c r="G17" s="145">
        <v>3</v>
      </c>
      <c r="H17" s="112">
        <f t="shared" si="1"/>
        <v>0.05135520684736091</v>
      </c>
      <c r="I17" s="143">
        <f t="shared" si="2"/>
        <v>163</v>
      </c>
      <c r="J17" s="144">
        <v>151</v>
      </c>
      <c r="K17" s="145">
        <v>12</v>
      </c>
      <c r="L17" s="112">
        <f t="shared" si="3"/>
        <v>0.2295774647887324</v>
      </c>
      <c r="M17" s="143">
        <f t="shared" si="4"/>
        <v>260</v>
      </c>
      <c r="N17" s="146">
        <v>245</v>
      </c>
      <c r="O17" s="147">
        <v>15</v>
      </c>
      <c r="P17" s="115">
        <f t="shared" si="9"/>
        <v>0.364656381486676</v>
      </c>
      <c r="Q17" s="143">
        <f t="shared" si="5"/>
        <v>319</v>
      </c>
      <c r="R17" s="146">
        <v>299</v>
      </c>
      <c r="S17" s="147">
        <v>20</v>
      </c>
      <c r="T17" s="115">
        <f t="shared" si="6"/>
        <v>0.44428969359331477</v>
      </c>
      <c r="U17" s="143">
        <f t="shared" si="7"/>
        <v>434</v>
      </c>
      <c r="V17" s="146">
        <v>401</v>
      </c>
      <c r="W17" s="147">
        <v>33</v>
      </c>
      <c r="X17" s="116">
        <f t="shared" si="8"/>
        <v>0.5937072503419972</v>
      </c>
    </row>
    <row r="18" spans="1:24" ht="15.75" thickBot="1">
      <c r="A18" s="256"/>
      <c r="B18" s="134" t="s">
        <v>18</v>
      </c>
      <c r="C18" s="107">
        <v>878</v>
      </c>
      <c r="D18" s="135">
        <v>878</v>
      </c>
      <c r="E18" s="136">
        <f t="shared" si="0"/>
        <v>42</v>
      </c>
      <c r="F18" s="137">
        <v>41</v>
      </c>
      <c r="G18" s="138">
        <v>1</v>
      </c>
      <c r="H18" s="112">
        <f t="shared" si="1"/>
        <v>0.04778156996587031</v>
      </c>
      <c r="I18" s="136">
        <f t="shared" si="2"/>
        <v>159</v>
      </c>
      <c r="J18" s="137">
        <v>151</v>
      </c>
      <c r="K18" s="138">
        <v>8</v>
      </c>
      <c r="L18" s="112">
        <f t="shared" si="3"/>
        <v>0.17945823927765236</v>
      </c>
      <c r="M18" s="136">
        <f t="shared" si="4"/>
        <v>267</v>
      </c>
      <c r="N18" s="139">
        <v>255</v>
      </c>
      <c r="O18" s="140">
        <v>12</v>
      </c>
      <c r="P18" s="115">
        <f t="shared" si="9"/>
        <v>0.3</v>
      </c>
      <c r="Q18" s="136">
        <f t="shared" si="5"/>
        <v>352</v>
      </c>
      <c r="R18" s="139">
        <v>337</v>
      </c>
      <c r="S18" s="140">
        <v>15</v>
      </c>
      <c r="T18" s="115">
        <f t="shared" si="6"/>
        <v>0.39417693169092943</v>
      </c>
      <c r="U18" s="136">
        <f t="shared" si="7"/>
        <v>492</v>
      </c>
      <c r="V18" s="139">
        <v>476</v>
      </c>
      <c r="W18" s="141">
        <v>16</v>
      </c>
      <c r="X18" s="116">
        <f t="shared" si="8"/>
        <v>0.5503355704697986</v>
      </c>
    </row>
    <row r="19" spans="1:24" ht="15.75" thickBot="1">
      <c r="A19" s="256"/>
      <c r="B19" s="134" t="s">
        <v>19</v>
      </c>
      <c r="C19" s="107">
        <v>1143</v>
      </c>
      <c r="D19" s="135">
        <v>1143</v>
      </c>
      <c r="E19" s="136">
        <f t="shared" si="0"/>
        <v>25</v>
      </c>
      <c r="F19" s="137">
        <v>23</v>
      </c>
      <c r="G19" s="138">
        <v>2</v>
      </c>
      <c r="H19" s="112">
        <f t="shared" si="1"/>
        <v>0.021834061135371178</v>
      </c>
      <c r="I19" s="136">
        <f t="shared" si="2"/>
        <v>135</v>
      </c>
      <c r="J19" s="137">
        <v>129</v>
      </c>
      <c r="K19" s="138">
        <v>6</v>
      </c>
      <c r="L19" s="112">
        <f t="shared" si="3"/>
        <v>0.1174934725848564</v>
      </c>
      <c r="M19" s="136">
        <f t="shared" si="4"/>
        <v>230</v>
      </c>
      <c r="N19" s="139">
        <v>222</v>
      </c>
      <c r="O19" s="140">
        <v>8</v>
      </c>
      <c r="P19" s="115">
        <f t="shared" si="9"/>
        <v>0.1998262380538662</v>
      </c>
      <c r="Q19" s="136">
        <f t="shared" si="5"/>
        <v>337</v>
      </c>
      <c r="R19" s="139">
        <v>320</v>
      </c>
      <c r="S19" s="140">
        <v>17</v>
      </c>
      <c r="T19" s="115">
        <f t="shared" si="6"/>
        <v>0.29051724137931034</v>
      </c>
      <c r="U19" s="136">
        <f t="shared" si="7"/>
        <v>442</v>
      </c>
      <c r="V19" s="139">
        <v>427</v>
      </c>
      <c r="W19" s="141">
        <v>15</v>
      </c>
      <c r="X19" s="116">
        <f t="shared" si="8"/>
        <v>0.38169257340241797</v>
      </c>
    </row>
    <row r="20" spans="1:24" ht="15.75" thickBot="1">
      <c r="A20" s="257"/>
      <c r="B20" s="117" t="s">
        <v>20</v>
      </c>
      <c r="C20" s="107">
        <v>1570</v>
      </c>
      <c r="D20" s="142">
        <v>1570</v>
      </c>
      <c r="E20" s="119">
        <f t="shared" si="0"/>
        <v>75</v>
      </c>
      <c r="F20" s="120">
        <v>69</v>
      </c>
      <c r="G20" s="121">
        <v>6</v>
      </c>
      <c r="H20" s="112">
        <f t="shared" si="1"/>
        <v>0.04758883248730964</v>
      </c>
      <c r="I20" s="119">
        <f t="shared" si="2"/>
        <v>286</v>
      </c>
      <c r="J20" s="120">
        <v>265</v>
      </c>
      <c r="K20" s="121">
        <v>21</v>
      </c>
      <c r="L20" s="112">
        <f t="shared" si="3"/>
        <v>0.17976115650534255</v>
      </c>
      <c r="M20" s="119">
        <f t="shared" si="4"/>
        <v>435</v>
      </c>
      <c r="N20" s="122">
        <v>407</v>
      </c>
      <c r="O20" s="123">
        <v>28</v>
      </c>
      <c r="P20" s="115">
        <f t="shared" si="9"/>
        <v>0.27221526908635796</v>
      </c>
      <c r="Q20" s="119">
        <f t="shared" si="5"/>
        <v>628</v>
      </c>
      <c r="R20" s="122">
        <v>589</v>
      </c>
      <c r="S20" s="123">
        <v>39</v>
      </c>
      <c r="T20" s="115">
        <f t="shared" si="6"/>
        <v>0.39030453697949036</v>
      </c>
      <c r="U20" s="119">
        <f t="shared" si="7"/>
        <v>840</v>
      </c>
      <c r="V20" s="122">
        <v>784</v>
      </c>
      <c r="W20" s="123">
        <v>56</v>
      </c>
      <c r="X20" s="116">
        <f t="shared" si="8"/>
        <v>0.5166051660516605</v>
      </c>
    </row>
    <row r="21" spans="1:24" ht="29.25" thickBot="1">
      <c r="A21" s="148" t="s">
        <v>21</v>
      </c>
      <c r="B21" s="97" t="s">
        <v>111</v>
      </c>
      <c r="C21" s="149">
        <v>2587</v>
      </c>
      <c r="D21" s="125">
        <v>2587</v>
      </c>
      <c r="E21" s="100">
        <f t="shared" si="0"/>
        <v>53</v>
      </c>
      <c r="F21" s="150">
        <v>53</v>
      </c>
      <c r="G21" s="151">
        <v>0</v>
      </c>
      <c r="H21" s="103">
        <f t="shared" si="1"/>
        <v>0.020487050637804406</v>
      </c>
      <c r="I21" s="100">
        <f t="shared" si="2"/>
        <v>415</v>
      </c>
      <c r="J21" s="150">
        <v>412</v>
      </c>
      <c r="K21" s="151">
        <v>3</v>
      </c>
      <c r="L21" s="103">
        <f t="shared" si="3"/>
        <v>0.16023166023166024</v>
      </c>
      <c r="M21" s="100">
        <f t="shared" si="4"/>
        <v>593</v>
      </c>
      <c r="N21" s="152">
        <v>588</v>
      </c>
      <c r="O21" s="153">
        <v>5</v>
      </c>
      <c r="P21" s="104">
        <f t="shared" si="9"/>
        <v>0.22878086419753085</v>
      </c>
      <c r="Q21" s="100">
        <f t="shared" si="5"/>
        <v>719</v>
      </c>
      <c r="R21" s="152">
        <v>713</v>
      </c>
      <c r="S21" s="153">
        <v>6</v>
      </c>
      <c r="T21" s="104">
        <f t="shared" si="6"/>
        <v>0.27728499807173157</v>
      </c>
      <c r="U21" s="100">
        <f t="shared" si="7"/>
        <v>898</v>
      </c>
      <c r="V21" s="152">
        <v>887</v>
      </c>
      <c r="W21" s="153">
        <v>11</v>
      </c>
      <c r="X21" s="105">
        <f t="shared" si="8"/>
        <v>0.34565050038491146</v>
      </c>
    </row>
    <row r="22" spans="1:24" ht="29.25" thickBot="1">
      <c r="A22" s="148" t="s">
        <v>22</v>
      </c>
      <c r="B22" s="97" t="s">
        <v>112</v>
      </c>
      <c r="C22" s="149">
        <v>2820</v>
      </c>
      <c r="D22" s="125">
        <v>2819</v>
      </c>
      <c r="E22" s="100">
        <f t="shared" si="0"/>
        <v>97</v>
      </c>
      <c r="F22" s="150">
        <v>95</v>
      </c>
      <c r="G22" s="151">
        <v>2</v>
      </c>
      <c r="H22" s="103">
        <f t="shared" si="1"/>
        <v>0.034384969868840834</v>
      </c>
      <c r="I22" s="100">
        <f t="shared" si="2"/>
        <v>543</v>
      </c>
      <c r="J22" s="150">
        <v>526</v>
      </c>
      <c r="K22" s="151">
        <v>17</v>
      </c>
      <c r="L22" s="103">
        <f t="shared" si="3"/>
        <v>0.19146685472496475</v>
      </c>
      <c r="M22" s="100">
        <f t="shared" si="4"/>
        <v>771</v>
      </c>
      <c r="N22" s="152">
        <v>734</v>
      </c>
      <c r="O22" s="153">
        <v>37</v>
      </c>
      <c r="P22" s="104">
        <f t="shared" si="9"/>
        <v>0.2699579831932773</v>
      </c>
      <c r="Q22" s="100">
        <f t="shared" si="5"/>
        <v>1024</v>
      </c>
      <c r="R22" s="152">
        <v>969</v>
      </c>
      <c r="S22" s="153">
        <v>55</v>
      </c>
      <c r="T22" s="104">
        <f t="shared" si="6"/>
        <v>0.3562978427279054</v>
      </c>
      <c r="U22" s="100">
        <f t="shared" si="7"/>
        <v>1291</v>
      </c>
      <c r="V22" s="152">
        <v>1224</v>
      </c>
      <c r="W22" s="153">
        <v>67</v>
      </c>
      <c r="X22" s="105">
        <f t="shared" si="8"/>
        <v>0.4473319473319473</v>
      </c>
    </row>
    <row r="23" spans="1:24" ht="15" thickBot="1">
      <c r="A23" s="255" t="s">
        <v>23</v>
      </c>
      <c r="B23" s="97" t="s">
        <v>24</v>
      </c>
      <c r="C23" s="149">
        <v>1408</v>
      </c>
      <c r="D23" s="125">
        <f>D24+D25</f>
        <v>1408</v>
      </c>
      <c r="E23" s="100">
        <f t="shared" si="0"/>
        <v>77</v>
      </c>
      <c r="F23" s="101">
        <f>F24+F25</f>
        <v>76</v>
      </c>
      <c r="G23" s="102">
        <f>G24+G25</f>
        <v>1</v>
      </c>
      <c r="H23" s="103">
        <f t="shared" si="1"/>
        <v>0.054648687012065295</v>
      </c>
      <c r="I23" s="100">
        <f t="shared" si="2"/>
        <v>333</v>
      </c>
      <c r="J23" s="101">
        <f>J24+J25</f>
        <v>326</v>
      </c>
      <c r="K23" s="102">
        <f>K24+K25</f>
        <v>7</v>
      </c>
      <c r="L23" s="103">
        <f t="shared" si="3"/>
        <v>0.2353356890459364</v>
      </c>
      <c r="M23" s="100">
        <f t="shared" si="4"/>
        <v>511</v>
      </c>
      <c r="N23" s="101">
        <f>N24+N25</f>
        <v>503</v>
      </c>
      <c r="O23" s="102">
        <f>O24+O25</f>
        <v>8</v>
      </c>
      <c r="P23" s="104">
        <f t="shared" si="9"/>
        <v>0.3608757062146893</v>
      </c>
      <c r="Q23" s="100">
        <f t="shared" si="5"/>
        <v>670</v>
      </c>
      <c r="R23" s="101">
        <f>R24+R25</f>
        <v>660</v>
      </c>
      <c r="S23" s="102">
        <f>S24+S25</f>
        <v>10</v>
      </c>
      <c r="T23" s="104">
        <f t="shared" si="6"/>
        <v>0.47249647390691113</v>
      </c>
      <c r="U23" s="100">
        <f t="shared" si="7"/>
        <v>829</v>
      </c>
      <c r="V23" s="101">
        <f>V24+V25</f>
        <v>819</v>
      </c>
      <c r="W23" s="102">
        <f>W24+W25</f>
        <v>10</v>
      </c>
      <c r="X23" s="105">
        <f t="shared" si="8"/>
        <v>0.5846262341325811</v>
      </c>
    </row>
    <row r="24" spans="1:24" ht="15.75" thickBot="1">
      <c r="A24" s="256"/>
      <c r="B24" s="126" t="s">
        <v>25</v>
      </c>
      <c r="C24" s="154">
        <v>762</v>
      </c>
      <c r="D24" s="127">
        <v>762</v>
      </c>
      <c r="E24" s="128">
        <f t="shared" si="0"/>
        <v>43</v>
      </c>
      <c r="F24" s="129">
        <v>42</v>
      </c>
      <c r="G24" s="130">
        <v>1</v>
      </c>
      <c r="H24" s="112">
        <f t="shared" si="1"/>
        <v>0.0563564875491481</v>
      </c>
      <c r="I24" s="128">
        <f t="shared" si="2"/>
        <v>175</v>
      </c>
      <c r="J24" s="129">
        <v>169</v>
      </c>
      <c r="K24" s="130">
        <v>6</v>
      </c>
      <c r="L24" s="112">
        <f t="shared" si="3"/>
        <v>0.22786458333333334</v>
      </c>
      <c r="M24" s="128">
        <f t="shared" si="4"/>
        <v>268</v>
      </c>
      <c r="N24" s="131">
        <v>261</v>
      </c>
      <c r="O24" s="132">
        <v>7</v>
      </c>
      <c r="P24" s="115">
        <f t="shared" si="9"/>
        <v>0.34850455136540964</v>
      </c>
      <c r="Q24" s="128">
        <f t="shared" si="5"/>
        <v>353</v>
      </c>
      <c r="R24" s="131">
        <v>344</v>
      </c>
      <c r="S24" s="132">
        <v>9</v>
      </c>
      <c r="T24" s="115">
        <f t="shared" si="6"/>
        <v>0.4578469520103761</v>
      </c>
      <c r="U24" s="128">
        <f t="shared" si="7"/>
        <v>454</v>
      </c>
      <c r="V24" s="131">
        <v>445</v>
      </c>
      <c r="W24" s="133">
        <v>9</v>
      </c>
      <c r="X24" s="116">
        <f t="shared" si="8"/>
        <v>0.5888456549935149</v>
      </c>
    </row>
    <row r="25" spans="1:24" ht="15.75" thickBot="1">
      <c r="A25" s="257"/>
      <c r="B25" s="117" t="s">
        <v>26</v>
      </c>
      <c r="C25" s="155">
        <v>646</v>
      </c>
      <c r="D25" s="142">
        <v>646</v>
      </c>
      <c r="E25" s="119">
        <f t="shared" si="0"/>
        <v>34</v>
      </c>
      <c r="F25" s="120">
        <v>34</v>
      </c>
      <c r="G25" s="121">
        <v>0</v>
      </c>
      <c r="H25" s="112">
        <f t="shared" si="1"/>
        <v>0.05263157894736842</v>
      </c>
      <c r="I25" s="119">
        <f t="shared" si="2"/>
        <v>158</v>
      </c>
      <c r="J25" s="120">
        <v>157</v>
      </c>
      <c r="K25" s="121">
        <v>1</v>
      </c>
      <c r="L25" s="112">
        <f t="shared" si="3"/>
        <v>0.24420401854714066</v>
      </c>
      <c r="M25" s="119">
        <f t="shared" si="4"/>
        <v>243</v>
      </c>
      <c r="N25" s="122">
        <v>242</v>
      </c>
      <c r="O25" s="123">
        <v>1</v>
      </c>
      <c r="P25" s="115">
        <f t="shared" si="9"/>
        <v>0.3755795981452859</v>
      </c>
      <c r="Q25" s="119">
        <f t="shared" si="5"/>
        <v>317</v>
      </c>
      <c r="R25" s="122">
        <v>316</v>
      </c>
      <c r="S25" s="123">
        <v>1</v>
      </c>
      <c r="T25" s="115">
        <f t="shared" si="6"/>
        <v>0.4899536321483771</v>
      </c>
      <c r="U25" s="119">
        <f t="shared" si="7"/>
        <v>375</v>
      </c>
      <c r="V25" s="122">
        <v>374</v>
      </c>
      <c r="W25" s="123">
        <v>1</v>
      </c>
      <c r="X25" s="116">
        <f t="shared" si="8"/>
        <v>0.5795981452859351</v>
      </c>
    </row>
    <row r="26" spans="1:24" ht="29.25" thickBot="1">
      <c r="A26" s="148" t="s">
        <v>27</v>
      </c>
      <c r="B26" s="97" t="s">
        <v>113</v>
      </c>
      <c r="C26" s="156">
        <v>2383</v>
      </c>
      <c r="D26" s="157">
        <v>2383</v>
      </c>
      <c r="E26" s="158">
        <f t="shared" si="0"/>
        <v>141</v>
      </c>
      <c r="F26" s="159">
        <v>140</v>
      </c>
      <c r="G26" s="160">
        <v>1</v>
      </c>
      <c r="H26" s="103">
        <f t="shared" si="1"/>
        <v>0.05914429530201342</v>
      </c>
      <c r="I26" s="158">
        <f t="shared" si="2"/>
        <v>470</v>
      </c>
      <c r="J26" s="159">
        <v>456</v>
      </c>
      <c r="K26" s="160">
        <v>14</v>
      </c>
      <c r="L26" s="103">
        <f t="shared" si="3"/>
        <v>0.19607843137254902</v>
      </c>
      <c r="M26" s="158">
        <f t="shared" si="4"/>
        <v>766</v>
      </c>
      <c r="N26" s="161">
        <v>744</v>
      </c>
      <c r="O26" s="162">
        <v>22</v>
      </c>
      <c r="P26" s="104">
        <f t="shared" si="9"/>
        <v>0.3185031185031185</v>
      </c>
      <c r="Q26" s="158">
        <f t="shared" si="5"/>
        <v>874</v>
      </c>
      <c r="R26" s="161">
        <v>848</v>
      </c>
      <c r="S26" s="162">
        <v>26</v>
      </c>
      <c r="T26" s="104">
        <f t="shared" si="6"/>
        <v>0.36280614362806146</v>
      </c>
      <c r="U26" s="158">
        <f t="shared" si="7"/>
        <v>1177</v>
      </c>
      <c r="V26" s="161">
        <v>1146</v>
      </c>
      <c r="W26" s="162">
        <v>31</v>
      </c>
      <c r="X26" s="105">
        <f t="shared" si="8"/>
        <v>0.4875724937862469</v>
      </c>
    </row>
    <row r="27" spans="1:24" ht="15" thickBot="1">
      <c r="A27" s="255" t="s">
        <v>28</v>
      </c>
      <c r="B27" s="97" t="s">
        <v>29</v>
      </c>
      <c r="C27" s="149">
        <v>3179</v>
      </c>
      <c r="D27" s="125">
        <f>D28+D29</f>
        <v>3155</v>
      </c>
      <c r="E27" s="100">
        <f t="shared" si="0"/>
        <v>165</v>
      </c>
      <c r="F27" s="101">
        <f>F28+F29</f>
        <v>155</v>
      </c>
      <c r="G27" s="102">
        <f>G28+G29</f>
        <v>10</v>
      </c>
      <c r="H27" s="103">
        <f t="shared" si="1"/>
        <v>0.052132701421800945</v>
      </c>
      <c r="I27" s="100">
        <f t="shared" si="2"/>
        <v>874</v>
      </c>
      <c r="J27" s="101">
        <f>J28+J29</f>
        <v>759</v>
      </c>
      <c r="K27" s="102">
        <f>K28+K29</f>
        <v>115</v>
      </c>
      <c r="L27" s="103">
        <f t="shared" si="3"/>
        <v>0.2672782874617737</v>
      </c>
      <c r="M27" s="100">
        <f t="shared" si="4"/>
        <v>1307</v>
      </c>
      <c r="N27" s="101">
        <f>N28+N29</f>
        <v>1199</v>
      </c>
      <c r="O27" s="102">
        <f>O28+O29</f>
        <v>108</v>
      </c>
      <c r="P27" s="104">
        <f t="shared" si="9"/>
        <v>0.4005516395954643</v>
      </c>
      <c r="Q27" s="100">
        <f t="shared" si="5"/>
        <v>1632</v>
      </c>
      <c r="R27" s="101">
        <f>R28+R29</f>
        <v>1484</v>
      </c>
      <c r="S27" s="102">
        <f>S28+S29</f>
        <v>148</v>
      </c>
      <c r="T27" s="104">
        <f t="shared" si="6"/>
        <v>0.4940962761126249</v>
      </c>
      <c r="U27" s="100">
        <f t="shared" si="7"/>
        <v>1977</v>
      </c>
      <c r="V27" s="101">
        <f>V28+V29</f>
        <v>1778</v>
      </c>
      <c r="W27" s="102">
        <f>W28+W29</f>
        <v>199</v>
      </c>
      <c r="X27" s="105">
        <f t="shared" si="8"/>
        <v>0.5894454382826476</v>
      </c>
    </row>
    <row r="28" spans="1:24" ht="15.75" thickBot="1">
      <c r="A28" s="258"/>
      <c r="B28" s="126" t="s">
        <v>30</v>
      </c>
      <c r="C28" s="154">
        <v>1593</v>
      </c>
      <c r="D28" s="127">
        <v>1582</v>
      </c>
      <c r="E28" s="128">
        <f t="shared" si="0"/>
        <v>90</v>
      </c>
      <c r="F28" s="129">
        <v>84</v>
      </c>
      <c r="G28" s="130">
        <v>6</v>
      </c>
      <c r="H28" s="112">
        <f t="shared" si="1"/>
        <v>0.05667506297229219</v>
      </c>
      <c r="I28" s="128">
        <f t="shared" si="2"/>
        <v>472</v>
      </c>
      <c r="J28" s="129">
        <v>386</v>
      </c>
      <c r="K28" s="163">
        <v>86</v>
      </c>
      <c r="L28" s="112">
        <f t="shared" si="3"/>
        <v>0.2829736211031175</v>
      </c>
      <c r="M28" s="128">
        <f t="shared" si="4"/>
        <v>649</v>
      </c>
      <c r="N28" s="131">
        <v>597</v>
      </c>
      <c r="O28" s="132">
        <v>52</v>
      </c>
      <c r="P28" s="115">
        <f t="shared" si="9"/>
        <v>0.39718482252141984</v>
      </c>
      <c r="Q28" s="128">
        <f t="shared" si="5"/>
        <v>807</v>
      </c>
      <c r="R28" s="131">
        <v>736</v>
      </c>
      <c r="S28" s="132">
        <v>71</v>
      </c>
      <c r="T28" s="115">
        <f t="shared" si="6"/>
        <v>0.4882032667876588</v>
      </c>
      <c r="U28" s="128">
        <f t="shared" si="7"/>
        <v>987</v>
      </c>
      <c r="V28" s="131">
        <v>888</v>
      </c>
      <c r="W28" s="133">
        <v>99</v>
      </c>
      <c r="X28" s="116">
        <f t="shared" si="8"/>
        <v>0.5871505056513979</v>
      </c>
    </row>
    <row r="29" spans="1:24" ht="15.75" thickBot="1">
      <c r="A29" s="259"/>
      <c r="B29" s="117" t="s">
        <v>31</v>
      </c>
      <c r="C29" s="155">
        <v>1586</v>
      </c>
      <c r="D29" s="142">
        <v>1573</v>
      </c>
      <c r="E29" s="119">
        <f t="shared" si="0"/>
        <v>75</v>
      </c>
      <c r="F29" s="120">
        <v>71</v>
      </c>
      <c r="G29" s="121">
        <v>4</v>
      </c>
      <c r="H29" s="112">
        <f t="shared" si="1"/>
        <v>0.04755865567533291</v>
      </c>
      <c r="I29" s="119">
        <f t="shared" si="2"/>
        <v>402</v>
      </c>
      <c r="J29" s="120">
        <v>373</v>
      </c>
      <c r="K29" s="121">
        <v>29</v>
      </c>
      <c r="L29" s="112">
        <f t="shared" si="3"/>
        <v>0.250936329588015</v>
      </c>
      <c r="M29" s="119">
        <f t="shared" si="4"/>
        <v>658</v>
      </c>
      <c r="N29" s="122">
        <v>602</v>
      </c>
      <c r="O29" s="123">
        <v>56</v>
      </c>
      <c r="P29" s="115">
        <f t="shared" si="9"/>
        <v>0.4039287906691222</v>
      </c>
      <c r="Q29" s="119">
        <f t="shared" si="5"/>
        <v>825</v>
      </c>
      <c r="R29" s="122">
        <v>748</v>
      </c>
      <c r="S29" s="123">
        <v>77</v>
      </c>
      <c r="T29" s="115">
        <f t="shared" si="6"/>
        <v>0.5</v>
      </c>
      <c r="U29" s="119">
        <f t="shared" si="7"/>
        <v>990</v>
      </c>
      <c r="V29" s="122">
        <v>890</v>
      </c>
      <c r="W29" s="123">
        <v>100</v>
      </c>
      <c r="X29" s="116">
        <f t="shared" si="8"/>
        <v>0.5917513448894202</v>
      </c>
    </row>
    <row r="30" spans="1:24" ht="26.25" customHeight="1" thickBot="1">
      <c r="A30" s="148" t="s">
        <v>32</v>
      </c>
      <c r="B30" s="97" t="s">
        <v>114</v>
      </c>
      <c r="C30" s="149">
        <v>829</v>
      </c>
      <c r="D30" s="164">
        <v>829</v>
      </c>
      <c r="E30" s="158">
        <f t="shared" si="0"/>
        <v>75</v>
      </c>
      <c r="F30" s="159">
        <v>72</v>
      </c>
      <c r="G30" s="160">
        <v>3</v>
      </c>
      <c r="H30" s="103">
        <f t="shared" si="1"/>
        <v>0.09014423076923077</v>
      </c>
      <c r="I30" s="158">
        <f t="shared" si="2"/>
        <v>251</v>
      </c>
      <c r="J30" s="159">
        <v>247</v>
      </c>
      <c r="K30" s="160">
        <v>4</v>
      </c>
      <c r="L30" s="103">
        <f t="shared" si="3"/>
        <v>0.3013205282112845</v>
      </c>
      <c r="M30" s="158">
        <f t="shared" si="4"/>
        <v>311</v>
      </c>
      <c r="N30" s="161">
        <v>301</v>
      </c>
      <c r="O30" s="162">
        <v>10</v>
      </c>
      <c r="P30" s="104">
        <f t="shared" si="9"/>
        <v>0.3706793802145411</v>
      </c>
      <c r="Q30" s="158">
        <f t="shared" si="5"/>
        <v>446</v>
      </c>
      <c r="R30" s="161">
        <v>427</v>
      </c>
      <c r="S30" s="162">
        <v>19</v>
      </c>
      <c r="T30" s="104">
        <f t="shared" si="6"/>
        <v>0.5259433962264151</v>
      </c>
      <c r="U30" s="158">
        <f t="shared" si="7"/>
        <v>510</v>
      </c>
      <c r="V30" s="161">
        <v>490</v>
      </c>
      <c r="W30" s="162">
        <v>20</v>
      </c>
      <c r="X30" s="105">
        <f t="shared" si="8"/>
        <v>0.6007067137809188</v>
      </c>
    </row>
    <row r="31" spans="1:24" ht="15" thickBot="1">
      <c r="A31" s="255" t="s">
        <v>33</v>
      </c>
      <c r="B31" s="97" t="s">
        <v>34</v>
      </c>
      <c r="C31" s="149">
        <v>4948</v>
      </c>
      <c r="D31" s="125">
        <f>D32+D33</f>
        <v>4944</v>
      </c>
      <c r="E31" s="100">
        <f t="shared" si="0"/>
        <v>146</v>
      </c>
      <c r="F31" s="101">
        <f>F32+F33</f>
        <v>143</v>
      </c>
      <c r="G31" s="102">
        <f>G32+G33</f>
        <v>3</v>
      </c>
      <c r="H31" s="103">
        <f t="shared" si="1"/>
        <v>0.029512836062259955</v>
      </c>
      <c r="I31" s="100">
        <f t="shared" si="2"/>
        <v>694</v>
      </c>
      <c r="J31" s="101">
        <f>J32+J33</f>
        <v>678</v>
      </c>
      <c r="K31" s="102">
        <f>K32+K33</f>
        <v>16</v>
      </c>
      <c r="L31" s="103">
        <f t="shared" si="3"/>
        <v>0.13991935483870968</v>
      </c>
      <c r="M31" s="100">
        <f t="shared" si="4"/>
        <v>1267</v>
      </c>
      <c r="N31" s="101">
        <f>N32+N33</f>
        <v>1232</v>
      </c>
      <c r="O31" s="102">
        <f>O32+O33</f>
        <v>35</v>
      </c>
      <c r="P31" s="104">
        <f t="shared" si="9"/>
        <v>0.25446876882908215</v>
      </c>
      <c r="Q31" s="100">
        <f t="shared" si="5"/>
        <v>1789</v>
      </c>
      <c r="R31" s="101">
        <f>R32+R33</f>
        <v>1733</v>
      </c>
      <c r="S31" s="102">
        <f>S32+S33</f>
        <v>56</v>
      </c>
      <c r="T31" s="104">
        <f t="shared" si="6"/>
        <v>0.3578</v>
      </c>
      <c r="U31" s="100">
        <f t="shared" si="7"/>
        <v>2345</v>
      </c>
      <c r="V31" s="101">
        <f>V32+V33</f>
        <v>2269</v>
      </c>
      <c r="W31" s="102">
        <f>W32+W33</f>
        <v>76</v>
      </c>
      <c r="X31" s="105">
        <f t="shared" si="8"/>
        <v>0.46713147410358563</v>
      </c>
    </row>
    <row r="32" spans="1:24" ht="15.75" thickBot="1">
      <c r="A32" s="256"/>
      <c r="B32" s="126" t="s">
        <v>35</v>
      </c>
      <c r="C32" s="154">
        <v>2498</v>
      </c>
      <c r="D32" s="127">
        <v>2497</v>
      </c>
      <c r="E32" s="128">
        <f t="shared" si="0"/>
        <v>55</v>
      </c>
      <c r="F32" s="129">
        <v>54</v>
      </c>
      <c r="G32" s="130">
        <v>1</v>
      </c>
      <c r="H32" s="112">
        <f t="shared" si="1"/>
        <v>0.022017614091273018</v>
      </c>
      <c r="I32" s="128">
        <f t="shared" si="2"/>
        <v>309</v>
      </c>
      <c r="J32" s="129">
        <v>302</v>
      </c>
      <c r="K32" s="130">
        <v>7</v>
      </c>
      <c r="L32" s="112">
        <f t="shared" si="3"/>
        <v>0.12340255591054312</v>
      </c>
      <c r="M32" s="128">
        <f t="shared" si="4"/>
        <v>592</v>
      </c>
      <c r="N32" s="131">
        <v>577</v>
      </c>
      <c r="O32" s="132">
        <v>15</v>
      </c>
      <c r="P32" s="115">
        <f t="shared" si="9"/>
        <v>0.2356687898089172</v>
      </c>
      <c r="Q32" s="128">
        <f t="shared" si="5"/>
        <v>873</v>
      </c>
      <c r="R32" s="131">
        <v>848</v>
      </c>
      <c r="S32" s="132">
        <v>25</v>
      </c>
      <c r="T32" s="115">
        <f t="shared" si="6"/>
        <v>0.34615384615384615</v>
      </c>
      <c r="U32" s="128">
        <f t="shared" si="7"/>
        <v>1145</v>
      </c>
      <c r="V32" s="131">
        <v>1111</v>
      </c>
      <c r="W32" s="133">
        <v>34</v>
      </c>
      <c r="X32" s="116">
        <f t="shared" si="8"/>
        <v>0.4523903595416831</v>
      </c>
    </row>
    <row r="33" spans="1:24" ht="15.75" thickBot="1">
      <c r="A33" s="257"/>
      <c r="B33" s="117" t="s">
        <v>36</v>
      </c>
      <c r="C33" s="155">
        <v>2450</v>
      </c>
      <c r="D33" s="142">
        <v>2447</v>
      </c>
      <c r="E33" s="119">
        <f t="shared" si="0"/>
        <v>91</v>
      </c>
      <c r="F33" s="120">
        <v>89</v>
      </c>
      <c r="G33" s="121">
        <v>2</v>
      </c>
      <c r="H33" s="112">
        <f t="shared" si="1"/>
        <v>0.03715802368313598</v>
      </c>
      <c r="I33" s="119">
        <f t="shared" si="2"/>
        <v>385</v>
      </c>
      <c r="J33" s="120">
        <v>376</v>
      </c>
      <c r="K33" s="121">
        <v>9</v>
      </c>
      <c r="L33" s="112">
        <f t="shared" si="3"/>
        <v>0.1567589576547231</v>
      </c>
      <c r="M33" s="119">
        <f t="shared" si="4"/>
        <v>675</v>
      </c>
      <c r="N33" s="122">
        <v>655</v>
      </c>
      <c r="O33" s="123">
        <v>20</v>
      </c>
      <c r="P33" s="115">
        <f t="shared" si="9"/>
        <v>0.27361167409809484</v>
      </c>
      <c r="Q33" s="119">
        <f t="shared" si="5"/>
        <v>916</v>
      </c>
      <c r="R33" s="122">
        <v>885</v>
      </c>
      <c r="S33" s="123">
        <v>31</v>
      </c>
      <c r="T33" s="115">
        <f t="shared" si="6"/>
        <v>0.3696529459241324</v>
      </c>
      <c r="U33" s="119">
        <f t="shared" si="7"/>
        <v>1200</v>
      </c>
      <c r="V33" s="122">
        <v>1158</v>
      </c>
      <c r="W33" s="123">
        <v>42</v>
      </c>
      <c r="X33" s="116">
        <f t="shared" si="8"/>
        <v>0.4821213338690237</v>
      </c>
    </row>
    <row r="34" spans="1:24" ht="15" thickBot="1">
      <c r="A34" s="255" t="s">
        <v>37</v>
      </c>
      <c r="B34" s="97" t="s">
        <v>38</v>
      </c>
      <c r="C34" s="149">
        <v>4447</v>
      </c>
      <c r="D34" s="125">
        <f>D35+D36</f>
        <v>4430</v>
      </c>
      <c r="E34" s="100">
        <f t="shared" si="0"/>
        <v>256</v>
      </c>
      <c r="F34" s="101">
        <f>F35+F36</f>
        <v>251</v>
      </c>
      <c r="G34" s="102">
        <f>G35+G36</f>
        <v>5</v>
      </c>
      <c r="H34" s="103">
        <f t="shared" si="1"/>
        <v>0.057722660653889514</v>
      </c>
      <c r="I34" s="100">
        <f t="shared" si="2"/>
        <v>1066</v>
      </c>
      <c r="J34" s="101">
        <f>J35+J36</f>
        <v>1021</v>
      </c>
      <c r="K34" s="102">
        <f>K35+K36</f>
        <v>45</v>
      </c>
      <c r="L34" s="103">
        <f t="shared" si="3"/>
        <v>0.2382122905027933</v>
      </c>
      <c r="M34" s="100">
        <f t="shared" si="4"/>
        <v>1540</v>
      </c>
      <c r="N34" s="101">
        <f>N35+N36</f>
        <v>1462</v>
      </c>
      <c r="O34" s="102">
        <f>O35+O36</f>
        <v>78</v>
      </c>
      <c r="P34" s="104">
        <f t="shared" si="9"/>
        <v>0.3416149068322981</v>
      </c>
      <c r="Q34" s="100">
        <f t="shared" si="5"/>
        <v>1832</v>
      </c>
      <c r="R34" s="101">
        <f>R35+R36</f>
        <v>1733</v>
      </c>
      <c r="S34" s="102">
        <f>S35+S36</f>
        <v>99</v>
      </c>
      <c r="T34" s="104">
        <f t="shared" si="6"/>
        <v>0.40450430558622213</v>
      </c>
      <c r="U34" s="100">
        <f t="shared" si="7"/>
        <v>2212</v>
      </c>
      <c r="V34" s="101">
        <f>V35+V36</f>
        <v>2087</v>
      </c>
      <c r="W34" s="102">
        <f>W35+W36</f>
        <v>125</v>
      </c>
      <c r="X34" s="105">
        <f t="shared" si="8"/>
        <v>0.48562019758507136</v>
      </c>
    </row>
    <row r="35" spans="1:24" ht="15.75" thickBot="1">
      <c r="A35" s="256"/>
      <c r="B35" s="126" t="s">
        <v>39</v>
      </c>
      <c r="C35" s="154">
        <v>2239</v>
      </c>
      <c r="D35" s="127">
        <v>2236</v>
      </c>
      <c r="E35" s="128">
        <f t="shared" si="0"/>
        <v>138</v>
      </c>
      <c r="F35" s="129">
        <v>135</v>
      </c>
      <c r="G35" s="130">
        <v>3</v>
      </c>
      <c r="H35" s="112">
        <f t="shared" si="1"/>
        <v>0.06163465832961143</v>
      </c>
      <c r="I35" s="128">
        <f t="shared" si="2"/>
        <v>568</v>
      </c>
      <c r="J35" s="129">
        <v>541</v>
      </c>
      <c r="K35" s="130">
        <v>27</v>
      </c>
      <c r="L35" s="112">
        <f t="shared" si="3"/>
        <v>0.2509942554131684</v>
      </c>
      <c r="M35" s="128">
        <f t="shared" si="4"/>
        <v>798</v>
      </c>
      <c r="N35" s="131">
        <v>747</v>
      </c>
      <c r="O35" s="132">
        <v>51</v>
      </c>
      <c r="P35" s="115">
        <f t="shared" si="9"/>
        <v>0.34892872759073024</v>
      </c>
      <c r="Q35" s="128">
        <f t="shared" si="5"/>
        <v>947</v>
      </c>
      <c r="R35" s="131">
        <v>881</v>
      </c>
      <c r="S35" s="132">
        <v>66</v>
      </c>
      <c r="T35" s="115">
        <f t="shared" si="6"/>
        <v>0.41138140747176366</v>
      </c>
      <c r="U35" s="128">
        <f t="shared" si="7"/>
        <v>1171</v>
      </c>
      <c r="V35" s="131">
        <v>1088</v>
      </c>
      <c r="W35" s="133">
        <v>83</v>
      </c>
      <c r="X35" s="116">
        <f t="shared" si="8"/>
        <v>0.504959034066408</v>
      </c>
    </row>
    <row r="36" spans="1:24" ht="15.75" thickBot="1">
      <c r="A36" s="256"/>
      <c r="B36" s="117" t="s">
        <v>40</v>
      </c>
      <c r="C36" s="155">
        <v>2208</v>
      </c>
      <c r="D36" s="142">
        <v>2194</v>
      </c>
      <c r="E36" s="119">
        <f t="shared" si="0"/>
        <v>118</v>
      </c>
      <c r="F36" s="120">
        <v>116</v>
      </c>
      <c r="G36" s="121">
        <v>2</v>
      </c>
      <c r="H36" s="112">
        <f t="shared" si="1"/>
        <v>0.05373406193078324</v>
      </c>
      <c r="I36" s="119">
        <f t="shared" si="2"/>
        <v>498</v>
      </c>
      <c r="J36" s="120">
        <v>480</v>
      </c>
      <c r="K36" s="121">
        <v>18</v>
      </c>
      <c r="L36" s="112">
        <f t="shared" si="3"/>
        <v>0.22513562386980107</v>
      </c>
      <c r="M36" s="119">
        <f t="shared" si="4"/>
        <v>742</v>
      </c>
      <c r="N36" s="122">
        <v>715</v>
      </c>
      <c r="O36" s="123">
        <v>27</v>
      </c>
      <c r="P36" s="115">
        <f t="shared" si="9"/>
        <v>0.3340837460603332</v>
      </c>
      <c r="Q36" s="119">
        <f t="shared" si="5"/>
        <v>885</v>
      </c>
      <c r="R36" s="122">
        <v>852</v>
      </c>
      <c r="S36" s="123">
        <v>33</v>
      </c>
      <c r="T36" s="115">
        <f t="shared" si="6"/>
        <v>0.3973955994611585</v>
      </c>
      <c r="U36" s="119">
        <f t="shared" si="7"/>
        <v>1041</v>
      </c>
      <c r="V36" s="122">
        <v>999</v>
      </c>
      <c r="W36" s="123">
        <v>42</v>
      </c>
      <c r="X36" s="116">
        <f t="shared" si="8"/>
        <v>0.4655635062611807</v>
      </c>
    </row>
    <row r="37" spans="1:24" ht="15" thickBot="1">
      <c r="A37" s="256"/>
      <c r="B37" s="97" t="s">
        <v>41</v>
      </c>
      <c r="C37" s="149">
        <v>3741</v>
      </c>
      <c r="D37" s="125">
        <f>D38+D39</f>
        <v>3711</v>
      </c>
      <c r="E37" s="100">
        <f t="shared" si="0"/>
        <v>214</v>
      </c>
      <c r="F37" s="101">
        <f>F38+F39</f>
        <v>197</v>
      </c>
      <c r="G37" s="102">
        <f>G38+G39</f>
        <v>17</v>
      </c>
      <c r="H37" s="103">
        <f t="shared" si="1"/>
        <v>0.05740343347639485</v>
      </c>
      <c r="I37" s="100">
        <f t="shared" si="2"/>
        <v>870</v>
      </c>
      <c r="J37" s="101">
        <f>J38+J39</f>
        <v>812</v>
      </c>
      <c r="K37" s="102">
        <f>K38+K39</f>
        <v>58</v>
      </c>
      <c r="L37" s="103">
        <f t="shared" si="3"/>
        <v>0.23083045900769436</v>
      </c>
      <c r="M37" s="100">
        <f t="shared" si="4"/>
        <v>1267</v>
      </c>
      <c r="N37" s="101">
        <f>N38+N39</f>
        <v>1177</v>
      </c>
      <c r="O37" s="102">
        <f>O38+O39</f>
        <v>90</v>
      </c>
      <c r="P37" s="104">
        <f t="shared" si="9"/>
        <v>0.3333333333333333</v>
      </c>
      <c r="Q37" s="100">
        <f t="shared" si="5"/>
        <v>1583</v>
      </c>
      <c r="R37" s="101">
        <f>R38+R39</f>
        <v>1464</v>
      </c>
      <c r="S37" s="102">
        <f>S38+S39</f>
        <v>119</v>
      </c>
      <c r="T37" s="104">
        <f t="shared" si="6"/>
        <v>0.4133159268929504</v>
      </c>
      <c r="U37" s="100">
        <f t="shared" si="7"/>
        <v>1922</v>
      </c>
      <c r="V37" s="101">
        <f>V38+V39</f>
        <v>1755</v>
      </c>
      <c r="W37" s="102">
        <f>W38+W39</f>
        <v>167</v>
      </c>
      <c r="X37" s="105">
        <f t="shared" si="8"/>
        <v>0.4956162970603404</v>
      </c>
    </row>
    <row r="38" spans="1:24" ht="15.75" thickBot="1">
      <c r="A38" s="256"/>
      <c r="B38" s="126" t="s">
        <v>42</v>
      </c>
      <c r="C38" s="154">
        <v>1535</v>
      </c>
      <c r="D38" s="127">
        <v>1525</v>
      </c>
      <c r="E38" s="128">
        <f t="shared" si="0"/>
        <v>78</v>
      </c>
      <c r="F38" s="129">
        <v>75</v>
      </c>
      <c r="G38" s="130">
        <v>3</v>
      </c>
      <c r="H38" s="112">
        <f t="shared" si="1"/>
        <v>0.051047120418848166</v>
      </c>
      <c r="I38" s="128">
        <f t="shared" si="2"/>
        <v>352</v>
      </c>
      <c r="J38" s="129">
        <v>343</v>
      </c>
      <c r="K38" s="130">
        <v>9</v>
      </c>
      <c r="L38" s="112">
        <f t="shared" si="3"/>
        <v>0.22946544980443284</v>
      </c>
      <c r="M38" s="128">
        <f t="shared" si="4"/>
        <v>520</v>
      </c>
      <c r="N38" s="131">
        <v>504</v>
      </c>
      <c r="O38" s="132">
        <v>16</v>
      </c>
      <c r="P38" s="115">
        <f t="shared" si="9"/>
        <v>0.3374432186891629</v>
      </c>
      <c r="Q38" s="128">
        <f t="shared" si="5"/>
        <v>648</v>
      </c>
      <c r="R38" s="131">
        <v>625</v>
      </c>
      <c r="S38" s="132">
        <v>23</v>
      </c>
      <c r="T38" s="115">
        <f t="shared" si="6"/>
        <v>0.4186046511627907</v>
      </c>
      <c r="U38" s="128">
        <f t="shared" si="7"/>
        <v>780</v>
      </c>
      <c r="V38" s="131">
        <v>743</v>
      </c>
      <c r="W38" s="133">
        <v>37</v>
      </c>
      <c r="X38" s="116">
        <f t="shared" si="8"/>
        <v>0.499359795134443</v>
      </c>
    </row>
    <row r="39" spans="1:24" ht="15.75" thickBot="1">
      <c r="A39" s="257"/>
      <c r="B39" s="117" t="s">
        <v>43</v>
      </c>
      <c r="C39" s="155">
        <v>2206</v>
      </c>
      <c r="D39" s="142">
        <v>2186</v>
      </c>
      <c r="E39" s="119">
        <f t="shared" si="0"/>
        <v>136</v>
      </c>
      <c r="F39" s="120">
        <v>122</v>
      </c>
      <c r="G39" s="121">
        <v>14</v>
      </c>
      <c r="H39" s="112">
        <f t="shared" si="1"/>
        <v>0.06181818181818182</v>
      </c>
      <c r="I39" s="119">
        <f t="shared" si="2"/>
        <v>518</v>
      </c>
      <c r="J39" s="120">
        <v>469</v>
      </c>
      <c r="K39" s="121">
        <v>49</v>
      </c>
      <c r="L39" s="112">
        <f t="shared" si="3"/>
        <v>0.23176733780760628</v>
      </c>
      <c r="M39" s="119">
        <f t="shared" si="4"/>
        <v>747</v>
      </c>
      <c r="N39" s="122">
        <v>673</v>
      </c>
      <c r="O39" s="123">
        <v>74</v>
      </c>
      <c r="P39" s="115">
        <f t="shared" si="9"/>
        <v>0.3305309734513274</v>
      </c>
      <c r="Q39" s="119">
        <f t="shared" si="5"/>
        <v>935</v>
      </c>
      <c r="R39" s="122">
        <v>839</v>
      </c>
      <c r="S39" s="123">
        <v>96</v>
      </c>
      <c r="T39" s="115">
        <f t="shared" si="6"/>
        <v>0.40972830850131464</v>
      </c>
      <c r="U39" s="119">
        <f t="shared" si="7"/>
        <v>1142</v>
      </c>
      <c r="V39" s="122">
        <v>1012</v>
      </c>
      <c r="W39" s="123">
        <v>130</v>
      </c>
      <c r="X39" s="116">
        <f t="shared" si="8"/>
        <v>0.4930915371329879</v>
      </c>
    </row>
    <row r="40" spans="1:24" ht="29.25" thickBot="1">
      <c r="A40" s="148" t="s">
        <v>44</v>
      </c>
      <c r="B40" s="165" t="s">
        <v>115</v>
      </c>
      <c r="C40" s="166">
        <v>1736</v>
      </c>
      <c r="D40" s="167">
        <v>1736</v>
      </c>
      <c r="E40" s="158">
        <f t="shared" si="0"/>
        <v>115</v>
      </c>
      <c r="F40" s="159">
        <v>114</v>
      </c>
      <c r="G40" s="160">
        <v>1</v>
      </c>
      <c r="H40" s="103">
        <f t="shared" si="1"/>
        <v>0.06620610247553253</v>
      </c>
      <c r="I40" s="158">
        <f t="shared" si="2"/>
        <v>374</v>
      </c>
      <c r="J40" s="159">
        <v>367</v>
      </c>
      <c r="K40" s="160">
        <v>7</v>
      </c>
      <c r="L40" s="103">
        <f t="shared" si="3"/>
        <v>0.21457257601835916</v>
      </c>
      <c r="M40" s="158">
        <f t="shared" si="4"/>
        <v>652</v>
      </c>
      <c r="N40" s="161">
        <v>639</v>
      </c>
      <c r="O40" s="162">
        <v>13</v>
      </c>
      <c r="P40" s="104">
        <f t="shared" si="9"/>
        <v>0.3727844482561464</v>
      </c>
      <c r="Q40" s="158">
        <f t="shared" si="5"/>
        <v>857</v>
      </c>
      <c r="R40" s="161">
        <v>838</v>
      </c>
      <c r="S40" s="162">
        <v>19</v>
      </c>
      <c r="T40" s="104">
        <f t="shared" si="6"/>
        <v>0.4883190883190883</v>
      </c>
      <c r="U40" s="158">
        <f t="shared" si="7"/>
        <v>1022</v>
      </c>
      <c r="V40" s="161">
        <v>1002</v>
      </c>
      <c r="W40" s="162">
        <v>20</v>
      </c>
      <c r="X40" s="105">
        <f t="shared" si="8"/>
        <v>0.5820045558086561</v>
      </c>
    </row>
    <row r="41" spans="1:24" ht="29.25" thickBot="1">
      <c r="A41" s="168" t="s">
        <v>45</v>
      </c>
      <c r="B41" s="97" t="s">
        <v>116</v>
      </c>
      <c r="C41" s="149">
        <v>643</v>
      </c>
      <c r="D41" s="125">
        <v>643</v>
      </c>
      <c r="E41" s="158">
        <f t="shared" si="0"/>
        <v>43</v>
      </c>
      <c r="F41" s="159">
        <v>41</v>
      </c>
      <c r="G41" s="160">
        <v>2</v>
      </c>
      <c r="H41" s="103">
        <f t="shared" si="1"/>
        <v>0.06666666666666667</v>
      </c>
      <c r="I41" s="158">
        <f t="shared" si="2"/>
        <v>187</v>
      </c>
      <c r="J41" s="159">
        <v>184</v>
      </c>
      <c r="K41" s="160">
        <v>3</v>
      </c>
      <c r="L41" s="103">
        <f t="shared" si="3"/>
        <v>0.2894736842105263</v>
      </c>
      <c r="M41" s="158">
        <f t="shared" si="4"/>
        <v>330</v>
      </c>
      <c r="N41" s="161">
        <v>327</v>
      </c>
      <c r="O41" s="162">
        <v>3</v>
      </c>
      <c r="P41" s="104">
        <f t="shared" si="9"/>
        <v>0.5108359133126935</v>
      </c>
      <c r="Q41" s="158">
        <f t="shared" si="5"/>
        <v>412</v>
      </c>
      <c r="R41" s="161">
        <v>402</v>
      </c>
      <c r="S41" s="162">
        <v>10</v>
      </c>
      <c r="T41" s="104">
        <f t="shared" si="6"/>
        <v>0.6309341500765697</v>
      </c>
      <c r="U41" s="158">
        <f t="shared" si="7"/>
        <v>471</v>
      </c>
      <c r="V41" s="161">
        <v>458</v>
      </c>
      <c r="W41" s="162">
        <v>13</v>
      </c>
      <c r="X41" s="105">
        <f t="shared" si="8"/>
        <v>0.7179878048780488</v>
      </c>
    </row>
    <row r="42" spans="1:24" ht="29.25" thickBot="1">
      <c r="A42" s="169" t="s">
        <v>46</v>
      </c>
      <c r="B42" s="170" t="s">
        <v>117</v>
      </c>
      <c r="C42" s="88">
        <v>564</v>
      </c>
      <c r="D42" s="171">
        <v>564</v>
      </c>
      <c r="E42" s="172">
        <f t="shared" si="0"/>
        <v>59</v>
      </c>
      <c r="F42" s="173">
        <v>57</v>
      </c>
      <c r="G42" s="174">
        <v>2</v>
      </c>
      <c r="H42" s="103">
        <f t="shared" si="1"/>
        <v>0.10424028268551237</v>
      </c>
      <c r="I42" s="172">
        <f t="shared" si="2"/>
        <v>169</v>
      </c>
      <c r="J42" s="173">
        <v>164</v>
      </c>
      <c r="K42" s="174">
        <v>5</v>
      </c>
      <c r="L42" s="103">
        <f t="shared" si="3"/>
        <v>0.29701230228471004</v>
      </c>
      <c r="M42" s="172">
        <f t="shared" si="4"/>
        <v>272</v>
      </c>
      <c r="N42" s="175">
        <v>265</v>
      </c>
      <c r="O42" s="176">
        <v>7</v>
      </c>
      <c r="P42" s="104">
        <f t="shared" si="9"/>
        <v>0.4763572679509632</v>
      </c>
      <c r="Q42" s="172">
        <f t="shared" si="5"/>
        <v>355</v>
      </c>
      <c r="R42" s="175">
        <v>346</v>
      </c>
      <c r="S42" s="176">
        <v>9</v>
      </c>
      <c r="T42" s="104">
        <f t="shared" si="6"/>
        <v>0.6195462478184991</v>
      </c>
      <c r="U42" s="172">
        <f t="shared" si="7"/>
        <v>374</v>
      </c>
      <c r="V42" s="175">
        <v>364</v>
      </c>
      <c r="W42" s="176">
        <v>10</v>
      </c>
      <c r="X42" s="105">
        <f t="shared" si="8"/>
        <v>0.6515679442508711</v>
      </c>
    </row>
    <row r="43" spans="1:24" ht="15" thickBot="1">
      <c r="A43" s="255" t="s">
        <v>47</v>
      </c>
      <c r="B43" s="97" t="s">
        <v>48</v>
      </c>
      <c r="C43" s="149">
        <v>1279</v>
      </c>
      <c r="D43" s="125">
        <f>D44+D45</f>
        <v>1279</v>
      </c>
      <c r="E43" s="100">
        <f t="shared" si="0"/>
        <v>43</v>
      </c>
      <c r="F43" s="101">
        <f>F44+F45</f>
        <v>43</v>
      </c>
      <c r="G43" s="102">
        <f>G44+G45</f>
        <v>0</v>
      </c>
      <c r="H43" s="103">
        <f t="shared" si="1"/>
        <v>0.033620015637216574</v>
      </c>
      <c r="I43" s="100">
        <f t="shared" si="2"/>
        <v>233</v>
      </c>
      <c r="J43" s="101">
        <f>J44+J45</f>
        <v>232</v>
      </c>
      <c r="K43" s="102">
        <f>K44+K45</f>
        <v>1</v>
      </c>
      <c r="L43" s="103">
        <f t="shared" si="3"/>
        <v>0.18203125</v>
      </c>
      <c r="M43" s="100">
        <f t="shared" si="4"/>
        <v>378</v>
      </c>
      <c r="N43" s="101">
        <f>N44+N45</f>
        <v>374</v>
      </c>
      <c r="O43" s="102">
        <f>O44+O45</f>
        <v>4</v>
      </c>
      <c r="P43" s="104">
        <f t="shared" si="9"/>
        <v>0.2946219797349961</v>
      </c>
      <c r="Q43" s="100">
        <f t="shared" si="5"/>
        <v>509</v>
      </c>
      <c r="R43" s="101">
        <f>R44+R45</f>
        <v>505</v>
      </c>
      <c r="S43" s="102">
        <f>S44+S45</f>
        <v>4</v>
      </c>
      <c r="T43" s="104">
        <f t="shared" si="6"/>
        <v>0.3967264224473889</v>
      </c>
      <c r="U43" s="100">
        <f t="shared" si="7"/>
        <v>643</v>
      </c>
      <c r="V43" s="101">
        <f>V44+V45</f>
        <v>636</v>
      </c>
      <c r="W43" s="102">
        <f>W44+W45</f>
        <v>7</v>
      </c>
      <c r="X43" s="105">
        <f t="shared" si="8"/>
        <v>0.5</v>
      </c>
    </row>
    <row r="44" spans="1:24" ht="15.75" thickBot="1">
      <c r="A44" s="256"/>
      <c r="B44" s="126" t="s">
        <v>49</v>
      </c>
      <c r="C44" s="154">
        <v>1041</v>
      </c>
      <c r="D44" s="127">
        <v>1041</v>
      </c>
      <c r="E44" s="128">
        <f t="shared" si="0"/>
        <v>30</v>
      </c>
      <c r="F44" s="129">
        <v>30</v>
      </c>
      <c r="G44" s="130">
        <v>0</v>
      </c>
      <c r="H44" s="112">
        <f t="shared" si="1"/>
        <v>0.02881844380403458</v>
      </c>
      <c r="I44" s="128">
        <f t="shared" si="2"/>
        <v>194</v>
      </c>
      <c r="J44" s="129">
        <v>193</v>
      </c>
      <c r="K44" s="130">
        <v>1</v>
      </c>
      <c r="L44" s="112">
        <f t="shared" si="3"/>
        <v>0.18618042226487524</v>
      </c>
      <c r="M44" s="128">
        <f t="shared" si="4"/>
        <v>328</v>
      </c>
      <c r="N44" s="131">
        <v>325</v>
      </c>
      <c r="O44" s="132">
        <v>3</v>
      </c>
      <c r="P44" s="115">
        <f t="shared" si="9"/>
        <v>0.31417624521072796</v>
      </c>
      <c r="Q44" s="128">
        <f t="shared" si="5"/>
        <v>420</v>
      </c>
      <c r="R44" s="131">
        <v>417</v>
      </c>
      <c r="S44" s="132">
        <v>3</v>
      </c>
      <c r="T44" s="115">
        <f t="shared" si="6"/>
        <v>0.40229885057471265</v>
      </c>
      <c r="U44" s="128">
        <f t="shared" si="7"/>
        <v>523</v>
      </c>
      <c r="V44" s="131">
        <v>517</v>
      </c>
      <c r="W44" s="133">
        <v>6</v>
      </c>
      <c r="X44" s="116">
        <f t="shared" si="8"/>
        <v>0.4995224450811843</v>
      </c>
    </row>
    <row r="45" spans="1:24" ht="15.75" thickBot="1">
      <c r="A45" s="257"/>
      <c r="B45" s="117" t="s">
        <v>50</v>
      </c>
      <c r="C45" s="155">
        <v>238</v>
      </c>
      <c r="D45" s="142">
        <v>238</v>
      </c>
      <c r="E45" s="119">
        <f t="shared" si="0"/>
        <v>13</v>
      </c>
      <c r="F45" s="120">
        <v>13</v>
      </c>
      <c r="G45" s="121">
        <v>0</v>
      </c>
      <c r="H45" s="112">
        <f t="shared" si="1"/>
        <v>0.0546218487394958</v>
      </c>
      <c r="I45" s="119">
        <f t="shared" si="2"/>
        <v>39</v>
      </c>
      <c r="J45" s="120">
        <v>39</v>
      </c>
      <c r="K45" s="121">
        <v>0</v>
      </c>
      <c r="L45" s="112">
        <f t="shared" si="3"/>
        <v>0.1638655462184874</v>
      </c>
      <c r="M45" s="119">
        <f t="shared" si="4"/>
        <v>50</v>
      </c>
      <c r="N45" s="122">
        <v>49</v>
      </c>
      <c r="O45" s="123">
        <v>1</v>
      </c>
      <c r="P45" s="115">
        <f t="shared" si="9"/>
        <v>0.20920502092050208</v>
      </c>
      <c r="Q45" s="119">
        <f t="shared" si="5"/>
        <v>89</v>
      </c>
      <c r="R45" s="177">
        <v>88</v>
      </c>
      <c r="S45" s="178">
        <v>1</v>
      </c>
      <c r="T45" s="115">
        <f t="shared" si="6"/>
        <v>0.3723849372384937</v>
      </c>
      <c r="U45" s="119">
        <f t="shared" si="7"/>
        <v>120</v>
      </c>
      <c r="V45" s="122">
        <v>119</v>
      </c>
      <c r="W45" s="123">
        <v>1</v>
      </c>
      <c r="X45" s="116">
        <f t="shared" si="8"/>
        <v>0.502092050209205</v>
      </c>
    </row>
    <row r="46" spans="1:24" ht="15">
      <c r="A46" s="179" t="s">
        <v>126</v>
      </c>
      <c r="B46" s="5"/>
      <c r="C46" s="5">
        <f>C6+C9+C13+C16+C21+C22+C23+C26+C27+C30+C31+C34+C37+C40+C41+C42+C43</f>
        <v>49242</v>
      </c>
      <c r="D46" s="5">
        <f>D6+D9+D13+D16+D21+D22+D23+D27+D26+D30+D31+D34+D37+D40+D41+D42+D43</f>
        <v>49078</v>
      </c>
      <c r="E46" s="180">
        <f>E6+E9+E13+E16+E21+E22+E23+E26+E27+E30+E31+E34+E37+E40+E41+E42+E43</f>
        <v>2221</v>
      </c>
      <c r="F46" s="181">
        <f>F6+F9+F13+F16+F21+F22+F23+F26+F27+F30+F31+F34+F37+F40+F41+F42+F43</f>
        <v>2134</v>
      </c>
      <c r="G46" s="181">
        <f>G6+G9+G13+G16+G21+G22+G23+G26+G27+G30+G31+G34+G37+G40+G41+G42+G43</f>
        <v>87</v>
      </c>
      <c r="H46" s="182">
        <f>AVERAGE(H6,H9,H13,H16,H21,H22,H23,H26,H27,H30,H31,H34,H37,H40,H41,H42,H43)</f>
        <v>0.05212778196084505</v>
      </c>
      <c r="I46" s="183">
        <f>I6+I9+I13+I16+I21+I22+I23+I26+I27+I30+I31+I34+I37+I40+I41+I42+I43</f>
        <v>9804</v>
      </c>
      <c r="J46" s="184">
        <f>J6+J9+J13+J16+J21+J22+J23+J26+J27+J30+J31+J34+J37+J40+J41+J42+J43</f>
        <v>9283</v>
      </c>
      <c r="K46" s="181">
        <f>K6+K9+K13+K16+K21+K22+K23+K26+K27+K30+K31+K34+K37+K40+K41+K42+K43</f>
        <v>521</v>
      </c>
      <c r="L46" s="182">
        <f>AVERAGE(L6,L9,L13,L16,L21,L22,L23,L26,L27,L30,L31,L34,L37,L40,L41,L42,L43)</f>
        <v>0.21497194587624968</v>
      </c>
      <c r="M46" s="183">
        <f>M6+M9+M13+M16+M21+M22+M23+M26+M27+M30+M31+M34+M37+M40+M41+M42+M43</f>
        <v>15264</v>
      </c>
      <c r="N46" s="181">
        <f>N6+N9+N13+N16+N21+N22+N23+N26+N27+N30+N31+N34+N37+N40+N41+N42+N43</f>
        <v>14479</v>
      </c>
      <c r="O46" s="181">
        <f>O6+O9+O13+O16+O21+O22+O23+O26+O27+O30+O31+O34+O37+O40+O41+O42+O43</f>
        <v>785</v>
      </c>
      <c r="P46" s="182">
        <f>AVERAGE(P6,P9,P13,P16,P21,P22,P23,P26,P27,P30,P31,P34,P37,P40,P41,P42,P43)</f>
        <v>0.33288831732032964</v>
      </c>
      <c r="Q46" s="183">
        <f>Q6+Q9+Q13+Q16+Q21+Q22+Q23+Q26+Q27+Q30+Q31+Q34+Q37+Q40+Q41+Q42+Q43</f>
        <v>20055</v>
      </c>
      <c r="R46" s="181">
        <f>R6+R9+R13+R16+R21+R22+R23+R26+R27+R30+R31+R34+R37+R40+R41+R42+R43</f>
        <v>18990</v>
      </c>
      <c r="S46" s="181">
        <f>S6+S9+S13+S16+S21+S22+S23+S26+S27+S30+S31+S34+S37+S40+S41+S42+S43</f>
        <v>1065</v>
      </c>
      <c r="T46" s="254">
        <f>AVERAGE(T6,T9,T13,T16,T21,T22,T23,T26,T27,T30,T31,T34,T37,T40,T41,T42,T43)</f>
        <v>0.43224180829743564</v>
      </c>
      <c r="U46" s="183">
        <f>U6+U9+U13+U16+U21+U22+U23+U26+U27+U30+U31+U34+U37+U40+U41+U42+U43</f>
        <v>25063</v>
      </c>
      <c r="V46" s="181">
        <f>V6+V9+V13+V16+V21+V22+V23+V26+V27+V30+V31+V34+V37+V40+V41+V42+V43</f>
        <v>23636</v>
      </c>
      <c r="W46" s="181">
        <f>W6+W9+W13+W16+W21+W22+W23+W26+W27+W30+W31+W34+W37+W40+W41+W42+W43</f>
        <v>1427</v>
      </c>
      <c r="X46" s="185">
        <f>AVERAGE(X6,X9,X13,X16,X21,X22,X23,X26,X27,X30,X31,X34,X37,X40,X41,X42,X43)</f>
        <v>0.5242721017252344</v>
      </c>
    </row>
    <row r="47" spans="1:24" ht="15">
      <c r="A47" s="179" t="s">
        <v>127</v>
      </c>
      <c r="B47" s="5"/>
      <c r="C47" s="5">
        <f>C46+'Чадыр-Лунгский р-н'!C31+'Вулканештский р-н'!C23</f>
        <v>109291</v>
      </c>
      <c r="D47" s="5">
        <f>'Чадыр-Лунгский р-н'!D31+'Вулканештский р-н'!D23+D46</f>
        <v>109044</v>
      </c>
      <c r="E47" s="180">
        <f>E46+'Чадыр-Лунгский р-н'!E31+'Вулканештский р-н'!E23</f>
        <v>4367</v>
      </c>
      <c r="F47" s="181">
        <f>F46+'Чадыр-Лунгский р-н'!F31+'Вулканештский р-н'!F23</f>
        <v>4206</v>
      </c>
      <c r="G47" s="181">
        <f>G46+'Чадыр-Лунгский р-н'!G31+'Вулканештский р-н'!G23</f>
        <v>161</v>
      </c>
      <c r="H47" s="182">
        <f>AVERAGE(H46,'Чадыр-Лунгский р-н'!H31,'Вулканештский р-н'!H23)</f>
        <v>0.04438777925329094</v>
      </c>
      <c r="I47" s="183">
        <f>I46+'Вулканештский р-н'!I23+'Чадыр-Лунгский р-н'!I31</f>
        <v>20057</v>
      </c>
      <c r="J47" s="181">
        <f>J46+'Чадыр-Лунгский р-н'!J31+'Вулканештский р-н'!J23</f>
        <v>19115</v>
      </c>
      <c r="K47" s="181">
        <f>K46+'Чадыр-Лунгский р-н'!K31+'Вулканештский р-н'!K23</f>
        <v>942</v>
      </c>
      <c r="L47" s="182">
        <f>AVERAGE(L46,'Чадыр-Лунгский р-н'!L31,'Вулканештский р-н'!L23)</f>
        <v>0.19732315045325036</v>
      </c>
      <c r="M47" s="183">
        <f>M46+'Чадыр-Лунгский р-н'!M31+'Вулканештский р-н'!M23</f>
        <v>33644</v>
      </c>
      <c r="N47" s="181">
        <f>N46+'Чадыр-Лунгский р-н'!N31+'Вулканештский р-н'!N23</f>
        <v>32014</v>
      </c>
      <c r="O47" s="181">
        <f>O46+'Чадыр-Лунгский р-н'!O31+'Вулканештский р-н'!O23</f>
        <v>1630</v>
      </c>
      <c r="P47" s="182">
        <f>AVERAGE(P46,'Чадыр-Лунгский р-н'!P31,'Вулканештский р-н'!P23)</f>
        <v>0.3272744631651833</v>
      </c>
      <c r="Q47" s="183">
        <f>Q46+'Чадыр-Лунгский р-н'!Q31+'Вулканештский р-н'!Q23</f>
        <v>42736</v>
      </c>
      <c r="R47" s="181">
        <f>R46+'Чадыр-Лунгский р-н'!R31+'Вулканештский р-н'!R23</f>
        <v>40530</v>
      </c>
      <c r="S47" s="181">
        <f>S46+'Чадыр-Лунгский р-н'!S31+'Вулканештский р-н'!S23</f>
        <v>2206</v>
      </c>
      <c r="T47" s="254">
        <f>AVERAGE(T46,'Чадыр-Лунгский р-н'!T31,'Вулканештский р-н'!T23)</f>
        <v>0.41682815837882464</v>
      </c>
      <c r="U47" s="183">
        <f>U46+'Чадыр-Лунгский р-н'!U31+'Вулканештский р-н'!U23</f>
        <v>53339</v>
      </c>
      <c r="V47" s="181">
        <f>V46+'Чадыр-Лунгский р-н'!V31+'Вулканештский р-н'!V23</f>
        <v>50433</v>
      </c>
      <c r="W47" s="181">
        <f>W46+'Чадыр-Лунгский р-н'!W31+'Вулканештский р-н'!W23</f>
        <v>2620.1666666666665</v>
      </c>
      <c r="X47" s="185">
        <f>AVERAGE(X46,'Чадыр-Лунгский р-н'!X31,'Вулканештский р-н'!X23)</f>
        <v>0.5064881170487744</v>
      </c>
    </row>
    <row r="48" spans="1:1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</sheetData>
  <sheetProtection selectLockedCells="1"/>
  <mergeCells count="19">
    <mergeCell ref="X4:X5"/>
    <mergeCell ref="T4:T5"/>
    <mergeCell ref="P4:P5"/>
    <mergeCell ref="L4:L5"/>
    <mergeCell ref="M4:O4"/>
    <mergeCell ref="Q4:S4"/>
    <mergeCell ref="U4:W4"/>
    <mergeCell ref="H4:H5"/>
    <mergeCell ref="I4:K4"/>
    <mergeCell ref="C4:C5"/>
    <mergeCell ref="A23:A25"/>
    <mergeCell ref="A6:A20"/>
    <mergeCell ref="A4:A5"/>
    <mergeCell ref="D4:D5"/>
    <mergeCell ref="E4:G4"/>
    <mergeCell ref="A31:A33"/>
    <mergeCell ref="A34:A39"/>
    <mergeCell ref="A43:A45"/>
    <mergeCell ref="A27:A29"/>
  </mergeCells>
  <printOptions horizontalCentered="1" verticalCentered="1"/>
  <pageMargins left="0" right="0" top="0" bottom="0.1968503937007874" header="0" footer="0.1968503937007874"/>
  <pageSetup fitToHeight="2" fitToWidth="3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="76" zoomScaleNormal="76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U20" sqref="U20"/>
    </sheetView>
  </sheetViews>
  <sheetFormatPr defaultColWidth="9.140625" defaultRowHeight="12.75"/>
  <cols>
    <col min="1" max="1" width="13.28125" style="0" customWidth="1"/>
    <col min="2" max="2" width="19.57421875" style="0" customWidth="1"/>
    <col min="3" max="3" width="20.00390625" style="0" customWidth="1"/>
    <col min="4" max="4" width="13.00390625" style="0" customWidth="1"/>
    <col min="5" max="5" width="9.00390625" style="0" customWidth="1"/>
    <col min="6" max="6" width="10.140625" style="0" customWidth="1"/>
    <col min="7" max="7" width="9.8515625" style="0" customWidth="1"/>
    <col min="8" max="8" width="9.28125" style="0" customWidth="1"/>
    <col min="9" max="9" width="8.140625" style="0" customWidth="1"/>
    <col min="10" max="10" width="8.00390625" style="0" customWidth="1"/>
    <col min="11" max="11" width="8.57421875" style="0" customWidth="1"/>
    <col min="12" max="13" width="9.28125" style="0" customWidth="1"/>
    <col min="14" max="14" width="10.140625" style="0" customWidth="1"/>
    <col min="15" max="15" width="11.00390625" style="0" customWidth="1"/>
    <col min="16" max="16" width="9.421875" style="0" customWidth="1"/>
    <col min="17" max="17" width="9.28125" style="0" customWidth="1"/>
    <col min="18" max="19" width="10.8515625" style="0" customWidth="1"/>
    <col min="22" max="23" width="10.7109375" style="0" customWidth="1"/>
  </cols>
  <sheetData>
    <row r="1" spans="1:24" ht="15">
      <c r="A1" s="5"/>
      <c r="B1" s="5"/>
      <c r="C1" s="6" t="s">
        <v>51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">
      <c r="A2" s="5"/>
      <c r="B2" s="5"/>
      <c r="C2" s="6" t="s">
        <v>81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6.5" customHeight="1" thickBot="1">
      <c r="A4" s="265" t="s">
        <v>0</v>
      </c>
      <c r="B4" s="7" t="s">
        <v>1</v>
      </c>
      <c r="C4" s="263" t="s">
        <v>122</v>
      </c>
      <c r="D4" s="265" t="s">
        <v>3</v>
      </c>
      <c r="E4" s="267" t="s">
        <v>106</v>
      </c>
      <c r="F4" s="262"/>
      <c r="G4" s="262"/>
      <c r="H4" s="276" t="s">
        <v>110</v>
      </c>
      <c r="I4" s="267" t="s">
        <v>107</v>
      </c>
      <c r="J4" s="262"/>
      <c r="K4" s="262"/>
      <c r="L4" s="276" t="s">
        <v>110</v>
      </c>
      <c r="M4" s="267" t="s">
        <v>108</v>
      </c>
      <c r="N4" s="262"/>
      <c r="O4" s="262"/>
      <c r="P4" s="276" t="s">
        <v>110</v>
      </c>
      <c r="Q4" s="267" t="s">
        <v>109</v>
      </c>
      <c r="R4" s="262"/>
      <c r="S4" s="262"/>
      <c r="T4" s="276" t="s">
        <v>110</v>
      </c>
      <c r="U4" s="267" t="s">
        <v>103</v>
      </c>
      <c r="V4" s="262"/>
      <c r="W4" s="262"/>
      <c r="X4" s="276" t="s">
        <v>110</v>
      </c>
    </row>
    <row r="5" spans="1:24" ht="21" customHeight="1" thickBot="1">
      <c r="A5" s="266"/>
      <c r="B5" s="90" t="s">
        <v>2</v>
      </c>
      <c r="C5" s="264"/>
      <c r="D5" s="272"/>
      <c r="E5" s="91" t="s">
        <v>4</v>
      </c>
      <c r="F5" s="91" t="s">
        <v>105</v>
      </c>
      <c r="G5" s="92" t="s">
        <v>104</v>
      </c>
      <c r="H5" s="277"/>
      <c r="I5" s="186" t="s">
        <v>4</v>
      </c>
      <c r="J5" s="94" t="s">
        <v>105</v>
      </c>
      <c r="K5" s="187" t="s">
        <v>104</v>
      </c>
      <c r="L5" s="277"/>
      <c r="M5" s="91" t="s">
        <v>4</v>
      </c>
      <c r="N5" s="91" t="s">
        <v>105</v>
      </c>
      <c r="O5" s="92" t="s">
        <v>104</v>
      </c>
      <c r="P5" s="277"/>
      <c r="Q5" s="91" t="s">
        <v>4</v>
      </c>
      <c r="R5" s="91" t="s">
        <v>105</v>
      </c>
      <c r="S5" s="92" t="s">
        <v>104</v>
      </c>
      <c r="T5" s="277"/>
      <c r="U5" s="91" t="s">
        <v>4</v>
      </c>
      <c r="V5" s="91" t="s">
        <v>105</v>
      </c>
      <c r="W5" s="92" t="s">
        <v>104</v>
      </c>
      <c r="X5" s="277"/>
    </row>
    <row r="6" spans="1:24" ht="15.75" customHeight="1" thickBot="1">
      <c r="A6" s="273" t="s">
        <v>53</v>
      </c>
      <c r="B6" s="188" t="s">
        <v>54</v>
      </c>
      <c r="C6" s="98">
        <v>3991</v>
      </c>
      <c r="D6" s="189">
        <f>D7+D8</f>
        <v>3987</v>
      </c>
      <c r="E6" s="16">
        <f aca="true" t="shared" si="0" ref="E6:E30">F6+G6</f>
        <v>52</v>
      </c>
      <c r="F6" s="17">
        <f>F7+F8</f>
        <v>50</v>
      </c>
      <c r="G6" s="18">
        <f>G7+G8</f>
        <v>2</v>
      </c>
      <c r="H6" s="190">
        <f>E6/(G6+D6)</f>
        <v>0.013035848583604914</v>
      </c>
      <c r="I6" s="16">
        <f aca="true" t="shared" si="1" ref="I6:I30">J6+K6</f>
        <v>367</v>
      </c>
      <c r="J6" s="17">
        <f>J7+J8</f>
        <v>343</v>
      </c>
      <c r="K6" s="18">
        <f>K7+K8</f>
        <v>24</v>
      </c>
      <c r="L6" s="190">
        <f>I6/(K6+D6)</f>
        <v>0.09149837945649464</v>
      </c>
      <c r="M6" s="16">
        <f aca="true" t="shared" si="2" ref="M6:M30">N6+O6</f>
        <v>854</v>
      </c>
      <c r="N6" s="17">
        <f>N7+N8</f>
        <v>805</v>
      </c>
      <c r="O6" s="18">
        <f>O7+O8</f>
        <v>49</v>
      </c>
      <c r="P6" s="190">
        <f>M6/(O6+D6)</f>
        <v>0.211595639246779</v>
      </c>
      <c r="Q6" s="16">
        <f aca="true" t="shared" si="3" ref="Q6:Q30">R6+S6</f>
        <v>1201</v>
      </c>
      <c r="R6" s="17">
        <f>R7+R8</f>
        <v>1116</v>
      </c>
      <c r="S6" s="18">
        <f>S7+S8</f>
        <v>85</v>
      </c>
      <c r="T6" s="190">
        <f>Q6/(S6+D6)</f>
        <v>0.2949410609037328</v>
      </c>
      <c r="U6" s="16">
        <f aca="true" t="shared" si="4" ref="U6:U30">V6+W6</f>
        <v>1561</v>
      </c>
      <c r="V6" s="17">
        <f>V7+V8</f>
        <v>1437</v>
      </c>
      <c r="W6" s="18">
        <f>W7+W8</f>
        <v>124</v>
      </c>
      <c r="X6" s="190">
        <f>U6/(W6+D6)</f>
        <v>0.3797129652152761</v>
      </c>
    </row>
    <row r="7" spans="1:24" ht="15.75" thickBot="1">
      <c r="A7" s="274"/>
      <c r="B7" s="191" t="s">
        <v>55</v>
      </c>
      <c r="C7" s="107">
        <v>1832</v>
      </c>
      <c r="D7" s="192">
        <v>1828</v>
      </c>
      <c r="E7" s="23">
        <f t="shared" si="0"/>
        <v>4</v>
      </c>
      <c r="F7" s="193">
        <v>3</v>
      </c>
      <c r="G7" s="194">
        <v>1</v>
      </c>
      <c r="H7" s="195">
        <f aca="true" t="shared" si="5" ref="H7:H30">E7/(G7+D7)</f>
        <v>0.002186987424822307</v>
      </c>
      <c r="I7" s="23">
        <f t="shared" si="1"/>
        <v>74</v>
      </c>
      <c r="J7" s="193">
        <v>64</v>
      </c>
      <c r="K7" s="194">
        <v>10</v>
      </c>
      <c r="L7" s="195">
        <f aca="true" t="shared" si="6" ref="L7:L30">I7/(K7+D7)</f>
        <v>0.04026115342763874</v>
      </c>
      <c r="M7" s="23">
        <f t="shared" si="2"/>
        <v>376</v>
      </c>
      <c r="N7" s="196">
        <v>360</v>
      </c>
      <c r="O7" s="197">
        <v>16</v>
      </c>
      <c r="P7" s="195">
        <f aca="true" t="shared" si="7" ref="P7:P30">M7/(O7+D7)</f>
        <v>0.2039045553145336</v>
      </c>
      <c r="Q7" s="23">
        <f t="shared" si="3"/>
        <v>560</v>
      </c>
      <c r="R7" s="196">
        <v>526</v>
      </c>
      <c r="S7" s="197">
        <v>34</v>
      </c>
      <c r="T7" s="195">
        <f aca="true" t="shared" si="8" ref="T7:T30">Q7/(S7+D7)</f>
        <v>0.3007518796992481</v>
      </c>
      <c r="U7" s="23">
        <f t="shared" si="4"/>
        <v>765</v>
      </c>
      <c r="V7" s="196">
        <v>710</v>
      </c>
      <c r="W7" s="197">
        <v>55</v>
      </c>
      <c r="X7" s="195">
        <f aca="true" t="shared" si="9" ref="X7:X30">U7/(W7+D7)</f>
        <v>0.40626659585767394</v>
      </c>
    </row>
    <row r="8" spans="1:24" ht="15.75" thickBot="1">
      <c r="A8" s="274"/>
      <c r="B8" s="198" t="s">
        <v>56</v>
      </c>
      <c r="C8" s="107">
        <v>2159</v>
      </c>
      <c r="D8" s="199">
        <v>2159</v>
      </c>
      <c r="E8" s="39">
        <f t="shared" si="0"/>
        <v>48</v>
      </c>
      <c r="F8" s="200">
        <v>47</v>
      </c>
      <c r="G8" s="201">
        <v>1</v>
      </c>
      <c r="H8" s="195">
        <f t="shared" si="5"/>
        <v>0.022222222222222223</v>
      </c>
      <c r="I8" s="39">
        <f t="shared" si="1"/>
        <v>293</v>
      </c>
      <c r="J8" s="200">
        <v>279</v>
      </c>
      <c r="K8" s="201">
        <v>14</v>
      </c>
      <c r="L8" s="195">
        <f t="shared" si="6"/>
        <v>0.1348366313851818</v>
      </c>
      <c r="M8" s="39">
        <f t="shared" si="2"/>
        <v>478</v>
      </c>
      <c r="N8" s="202">
        <v>445</v>
      </c>
      <c r="O8" s="203">
        <v>33</v>
      </c>
      <c r="P8" s="195">
        <f t="shared" si="7"/>
        <v>0.21806569343065693</v>
      </c>
      <c r="Q8" s="39">
        <f t="shared" si="3"/>
        <v>641</v>
      </c>
      <c r="R8" s="202">
        <v>590</v>
      </c>
      <c r="S8" s="203">
        <v>51</v>
      </c>
      <c r="T8" s="195">
        <f t="shared" si="8"/>
        <v>0.2900452488687783</v>
      </c>
      <c r="U8" s="39">
        <f t="shared" si="4"/>
        <v>796</v>
      </c>
      <c r="V8" s="202">
        <v>727</v>
      </c>
      <c r="W8" s="203">
        <v>69</v>
      </c>
      <c r="X8" s="195">
        <f t="shared" si="9"/>
        <v>0.35727109515260325</v>
      </c>
    </row>
    <row r="9" spans="1:24" ht="15.75" thickBot="1">
      <c r="A9" s="274"/>
      <c r="B9" s="188" t="s">
        <v>57</v>
      </c>
      <c r="C9" s="124">
        <v>5450</v>
      </c>
      <c r="D9" s="204">
        <f>D10+D11</f>
        <v>5414</v>
      </c>
      <c r="E9" s="16">
        <f t="shared" si="0"/>
        <v>160</v>
      </c>
      <c r="F9" s="17">
        <f>F10+F11</f>
        <v>156</v>
      </c>
      <c r="G9" s="18">
        <f>G10+G11</f>
        <v>4</v>
      </c>
      <c r="H9" s="190">
        <f t="shared" si="5"/>
        <v>0.029531192321889995</v>
      </c>
      <c r="I9" s="16">
        <f t="shared" si="1"/>
        <v>933</v>
      </c>
      <c r="J9" s="17">
        <f>J10+J11</f>
        <v>859</v>
      </c>
      <c r="K9" s="18">
        <f>K10+K11</f>
        <v>74</v>
      </c>
      <c r="L9" s="190">
        <f t="shared" si="6"/>
        <v>0.1700072886297376</v>
      </c>
      <c r="M9" s="16">
        <f t="shared" si="2"/>
        <v>1390</v>
      </c>
      <c r="N9" s="17">
        <f>N10+N11</f>
        <v>1271</v>
      </c>
      <c r="O9" s="18">
        <f>O10+O11</f>
        <v>119</v>
      </c>
      <c r="P9" s="190">
        <f t="shared" si="7"/>
        <v>0.2512199530092174</v>
      </c>
      <c r="Q9" s="16">
        <f t="shared" si="3"/>
        <v>1752</v>
      </c>
      <c r="R9" s="17">
        <f>R10+R11</f>
        <v>1612</v>
      </c>
      <c r="S9" s="18">
        <f>S10+S11</f>
        <v>140</v>
      </c>
      <c r="T9" s="190">
        <f t="shared" si="8"/>
        <v>0.3154483255311487</v>
      </c>
      <c r="U9" s="16">
        <f t="shared" si="4"/>
        <v>2218</v>
      </c>
      <c r="V9" s="17">
        <f>V10+V11</f>
        <v>2036</v>
      </c>
      <c r="W9" s="18">
        <f>W10+W11</f>
        <v>182</v>
      </c>
      <c r="X9" s="190">
        <f t="shared" si="9"/>
        <v>0.39635453895639744</v>
      </c>
    </row>
    <row r="10" spans="1:24" ht="15.75" thickBot="1">
      <c r="A10" s="274"/>
      <c r="B10" s="191" t="s">
        <v>58</v>
      </c>
      <c r="C10" s="107">
        <v>2479</v>
      </c>
      <c r="D10" s="205">
        <v>2479</v>
      </c>
      <c r="E10" s="23">
        <f t="shared" si="0"/>
        <v>57</v>
      </c>
      <c r="F10" s="206">
        <v>55</v>
      </c>
      <c r="G10" s="207">
        <v>2</v>
      </c>
      <c r="H10" s="195">
        <f t="shared" si="5"/>
        <v>0.022974607013301087</v>
      </c>
      <c r="I10" s="23">
        <f t="shared" si="1"/>
        <v>398</v>
      </c>
      <c r="J10" s="206">
        <v>365</v>
      </c>
      <c r="K10" s="207">
        <v>33</v>
      </c>
      <c r="L10" s="195">
        <f t="shared" si="6"/>
        <v>0.15843949044585987</v>
      </c>
      <c r="M10" s="23">
        <f t="shared" si="2"/>
        <v>605</v>
      </c>
      <c r="N10" s="208">
        <v>544</v>
      </c>
      <c r="O10" s="209">
        <v>61</v>
      </c>
      <c r="P10" s="195">
        <f t="shared" si="7"/>
        <v>0.23818897637795275</v>
      </c>
      <c r="Q10" s="23">
        <f t="shared" si="3"/>
        <v>814</v>
      </c>
      <c r="R10" s="208">
        <v>742</v>
      </c>
      <c r="S10" s="209">
        <v>72</v>
      </c>
      <c r="T10" s="195">
        <f t="shared" si="8"/>
        <v>0.31909055272442177</v>
      </c>
      <c r="U10" s="23">
        <f t="shared" si="4"/>
        <v>1062</v>
      </c>
      <c r="V10" s="208">
        <v>960</v>
      </c>
      <c r="W10" s="209">
        <v>102</v>
      </c>
      <c r="X10" s="195">
        <f t="shared" si="9"/>
        <v>0.41146842309182485</v>
      </c>
    </row>
    <row r="11" spans="1:24" ht="15.75" thickBot="1">
      <c r="A11" s="274"/>
      <c r="B11" s="198" t="s">
        <v>59</v>
      </c>
      <c r="C11" s="107">
        <v>2971</v>
      </c>
      <c r="D11" s="210">
        <v>2935</v>
      </c>
      <c r="E11" s="39">
        <f t="shared" si="0"/>
        <v>103</v>
      </c>
      <c r="F11" s="211">
        <v>101</v>
      </c>
      <c r="G11" s="212">
        <v>2</v>
      </c>
      <c r="H11" s="195">
        <f t="shared" si="5"/>
        <v>0.035069799114742936</v>
      </c>
      <c r="I11" s="39">
        <f t="shared" si="1"/>
        <v>535</v>
      </c>
      <c r="J11" s="211">
        <v>494</v>
      </c>
      <c r="K11" s="212">
        <v>41</v>
      </c>
      <c r="L11" s="195">
        <f t="shared" si="6"/>
        <v>0.1797715053763441</v>
      </c>
      <c r="M11" s="39">
        <f t="shared" si="2"/>
        <v>785</v>
      </c>
      <c r="N11" s="213">
        <v>727</v>
      </c>
      <c r="O11" s="214">
        <v>58</v>
      </c>
      <c r="P11" s="195">
        <f t="shared" si="7"/>
        <v>0.2622786501837621</v>
      </c>
      <c r="Q11" s="39">
        <f t="shared" si="3"/>
        <v>938</v>
      </c>
      <c r="R11" s="213">
        <v>870</v>
      </c>
      <c r="S11" s="214">
        <v>68</v>
      </c>
      <c r="T11" s="195">
        <f t="shared" si="8"/>
        <v>0.3123543123543124</v>
      </c>
      <c r="U11" s="39">
        <f t="shared" si="4"/>
        <v>1156</v>
      </c>
      <c r="V11" s="213">
        <v>1076</v>
      </c>
      <c r="W11" s="214">
        <v>80</v>
      </c>
      <c r="X11" s="195">
        <f t="shared" si="9"/>
        <v>0.3834162520729685</v>
      </c>
    </row>
    <row r="12" spans="1:24" ht="15.75" thickBot="1">
      <c r="A12" s="274"/>
      <c r="B12" s="188" t="s">
        <v>60</v>
      </c>
      <c r="C12" s="124">
        <v>5580</v>
      </c>
      <c r="D12" s="215">
        <f>D13+D14+D15</f>
        <v>5495</v>
      </c>
      <c r="E12" s="16">
        <f t="shared" si="0"/>
        <v>210</v>
      </c>
      <c r="F12" s="17">
        <f>F13+F14+F15</f>
        <v>194</v>
      </c>
      <c r="G12" s="18">
        <f>G13+G14+G15</f>
        <v>16</v>
      </c>
      <c r="H12" s="190">
        <f t="shared" si="5"/>
        <v>0.03810560696788242</v>
      </c>
      <c r="I12" s="16">
        <f t="shared" si="1"/>
        <v>890</v>
      </c>
      <c r="J12" s="17">
        <f>J13+J14+J15</f>
        <v>795</v>
      </c>
      <c r="K12" s="18">
        <f>K13+K14+K15</f>
        <v>95</v>
      </c>
      <c r="L12" s="190">
        <f t="shared" si="6"/>
        <v>0.1592128801431127</v>
      </c>
      <c r="M12" s="16">
        <f t="shared" si="2"/>
        <v>1361</v>
      </c>
      <c r="N12" s="17">
        <f>N13+N14+N15</f>
        <v>1219</v>
      </c>
      <c r="O12" s="18">
        <f>O13+O14+O15</f>
        <v>142</v>
      </c>
      <c r="P12" s="190">
        <f t="shared" si="7"/>
        <v>0.2414404825261664</v>
      </c>
      <c r="Q12" s="16">
        <f t="shared" si="3"/>
        <v>1798</v>
      </c>
      <c r="R12" s="17">
        <f>R13+R14+R15</f>
        <v>1604</v>
      </c>
      <c r="S12" s="18">
        <f>S13+S14+S15</f>
        <v>194</v>
      </c>
      <c r="T12" s="190">
        <f t="shared" si="8"/>
        <v>0.3160485146774477</v>
      </c>
      <c r="U12" s="16">
        <f t="shared" si="4"/>
        <v>2305</v>
      </c>
      <c r="V12" s="17">
        <f>V13+V14+V15</f>
        <v>2045</v>
      </c>
      <c r="W12" s="18">
        <f>W13+W14+W15</f>
        <v>260</v>
      </c>
      <c r="X12" s="190">
        <f t="shared" si="9"/>
        <v>0.4005212858384014</v>
      </c>
    </row>
    <row r="13" spans="1:24" ht="15.75" thickBot="1">
      <c r="A13" s="274"/>
      <c r="B13" s="216" t="s">
        <v>61</v>
      </c>
      <c r="C13" s="107">
        <v>1792</v>
      </c>
      <c r="D13" s="217">
        <v>1773</v>
      </c>
      <c r="E13" s="23">
        <f t="shared" si="0"/>
        <v>60</v>
      </c>
      <c r="F13" s="206">
        <v>57</v>
      </c>
      <c r="G13" s="207">
        <v>3</v>
      </c>
      <c r="H13" s="195">
        <f t="shared" si="5"/>
        <v>0.033783783783783786</v>
      </c>
      <c r="I13" s="23">
        <f t="shared" si="1"/>
        <v>283</v>
      </c>
      <c r="J13" s="206">
        <v>257</v>
      </c>
      <c r="K13" s="207">
        <v>26</v>
      </c>
      <c r="L13" s="195">
        <f t="shared" si="6"/>
        <v>0.15730961645358532</v>
      </c>
      <c r="M13" s="23">
        <f t="shared" si="2"/>
        <v>448</v>
      </c>
      <c r="N13" s="208">
        <v>404</v>
      </c>
      <c r="O13" s="209">
        <v>44</v>
      </c>
      <c r="P13" s="195">
        <f t="shared" si="7"/>
        <v>0.24656026417171162</v>
      </c>
      <c r="Q13" s="23">
        <f t="shared" si="3"/>
        <v>571</v>
      </c>
      <c r="R13" s="208">
        <v>510</v>
      </c>
      <c r="S13" s="209">
        <v>61</v>
      </c>
      <c r="T13" s="195">
        <f t="shared" si="8"/>
        <v>0.3113413304252999</v>
      </c>
      <c r="U13" s="23">
        <f t="shared" si="4"/>
        <v>721</v>
      </c>
      <c r="V13" s="208">
        <v>644</v>
      </c>
      <c r="W13" s="209">
        <v>77</v>
      </c>
      <c r="X13" s="195">
        <f t="shared" si="9"/>
        <v>0.38972972972972975</v>
      </c>
    </row>
    <row r="14" spans="1:24" ht="15.75" thickBot="1">
      <c r="A14" s="274"/>
      <c r="B14" s="216" t="s">
        <v>62</v>
      </c>
      <c r="C14" s="107">
        <v>2240</v>
      </c>
      <c r="D14" s="218">
        <v>2205</v>
      </c>
      <c r="E14" s="23">
        <f t="shared" si="0"/>
        <v>90</v>
      </c>
      <c r="F14" s="206">
        <v>83</v>
      </c>
      <c r="G14" s="207">
        <v>7</v>
      </c>
      <c r="H14" s="195">
        <f t="shared" si="5"/>
        <v>0.0406871609403255</v>
      </c>
      <c r="I14" s="23">
        <f t="shared" si="1"/>
        <v>375</v>
      </c>
      <c r="J14" s="206">
        <v>330</v>
      </c>
      <c r="K14" s="207">
        <v>45</v>
      </c>
      <c r="L14" s="195">
        <f t="shared" si="6"/>
        <v>0.16666666666666666</v>
      </c>
      <c r="M14" s="23">
        <f t="shared" si="2"/>
        <v>565</v>
      </c>
      <c r="N14" s="208">
        <v>510</v>
      </c>
      <c r="O14" s="209">
        <v>55</v>
      </c>
      <c r="P14" s="195">
        <f t="shared" si="7"/>
        <v>0.25</v>
      </c>
      <c r="Q14" s="23">
        <f t="shared" si="3"/>
        <v>754</v>
      </c>
      <c r="R14" s="208">
        <v>679</v>
      </c>
      <c r="S14" s="209">
        <v>75</v>
      </c>
      <c r="T14" s="195">
        <f t="shared" si="8"/>
        <v>0.3307017543859649</v>
      </c>
      <c r="U14" s="23">
        <f t="shared" si="4"/>
        <v>974</v>
      </c>
      <c r="V14" s="208">
        <v>865</v>
      </c>
      <c r="W14" s="209">
        <v>109</v>
      </c>
      <c r="X14" s="195">
        <f t="shared" si="9"/>
        <v>0.4209161624891962</v>
      </c>
    </row>
    <row r="15" spans="1:24" ht="15.75" thickBot="1">
      <c r="A15" s="275"/>
      <c r="B15" s="219" t="s">
        <v>63</v>
      </c>
      <c r="C15" s="107">
        <v>1548</v>
      </c>
      <c r="D15" s="220">
        <v>1517</v>
      </c>
      <c r="E15" s="23">
        <f t="shared" si="0"/>
        <v>60</v>
      </c>
      <c r="F15" s="211">
        <v>54</v>
      </c>
      <c r="G15" s="212">
        <v>6</v>
      </c>
      <c r="H15" s="195">
        <f t="shared" si="5"/>
        <v>0.03939592908732764</v>
      </c>
      <c r="I15" s="23">
        <f t="shared" si="1"/>
        <v>232</v>
      </c>
      <c r="J15" s="211">
        <v>208</v>
      </c>
      <c r="K15" s="212">
        <v>24</v>
      </c>
      <c r="L15" s="195">
        <f t="shared" si="6"/>
        <v>0.15055158987670345</v>
      </c>
      <c r="M15" s="23">
        <f t="shared" si="2"/>
        <v>348</v>
      </c>
      <c r="N15" s="213">
        <v>305</v>
      </c>
      <c r="O15" s="214">
        <v>43</v>
      </c>
      <c r="P15" s="195">
        <f t="shared" si="7"/>
        <v>0.2230769230769231</v>
      </c>
      <c r="Q15" s="23">
        <f t="shared" si="3"/>
        <v>473</v>
      </c>
      <c r="R15" s="213">
        <v>415</v>
      </c>
      <c r="S15" s="214">
        <v>58</v>
      </c>
      <c r="T15" s="195">
        <f t="shared" si="8"/>
        <v>0.3003174603174603</v>
      </c>
      <c r="U15" s="23">
        <f t="shared" si="4"/>
        <v>610</v>
      </c>
      <c r="V15" s="213">
        <v>536</v>
      </c>
      <c r="W15" s="214">
        <v>74</v>
      </c>
      <c r="X15" s="195">
        <f t="shared" si="9"/>
        <v>0.3834066624764299</v>
      </c>
    </row>
    <row r="16" spans="1:24" ht="15" thickBot="1">
      <c r="A16" s="269" t="s">
        <v>64</v>
      </c>
      <c r="B16" s="188" t="s">
        <v>65</v>
      </c>
      <c r="C16" s="37">
        <f>C17+C18</f>
        <v>4266</v>
      </c>
      <c r="D16" s="221">
        <f>D17+D18</f>
        <v>4266</v>
      </c>
      <c r="E16" s="16">
        <f t="shared" si="0"/>
        <v>129</v>
      </c>
      <c r="F16" s="17">
        <f>F17+F18</f>
        <v>122</v>
      </c>
      <c r="G16" s="18">
        <f>G17+G18</f>
        <v>7</v>
      </c>
      <c r="H16" s="190">
        <f t="shared" si="5"/>
        <v>0.030189562368359468</v>
      </c>
      <c r="I16" s="16">
        <f t="shared" si="1"/>
        <v>835</v>
      </c>
      <c r="J16" s="17">
        <f>J17+J18</f>
        <v>777</v>
      </c>
      <c r="K16" s="18">
        <f>K17+K18</f>
        <v>58</v>
      </c>
      <c r="L16" s="190">
        <f t="shared" si="6"/>
        <v>0.19310823311748382</v>
      </c>
      <c r="M16" s="16">
        <f t="shared" si="2"/>
        <v>1387</v>
      </c>
      <c r="N16" s="17">
        <f>N17+N18</f>
        <v>1249</v>
      </c>
      <c r="O16" s="18">
        <f>O17+O18</f>
        <v>138</v>
      </c>
      <c r="P16" s="190">
        <f t="shared" si="7"/>
        <v>0.31494096276112626</v>
      </c>
      <c r="Q16" s="16">
        <f t="shared" si="3"/>
        <v>1698</v>
      </c>
      <c r="R16" s="17">
        <f>R17+R18</f>
        <v>1526</v>
      </c>
      <c r="S16" s="18">
        <f>S17+S18</f>
        <v>172</v>
      </c>
      <c r="T16" s="190">
        <f t="shared" si="8"/>
        <v>0.3826047769265435</v>
      </c>
      <c r="U16" s="16">
        <f t="shared" si="4"/>
        <v>2070</v>
      </c>
      <c r="V16" s="17">
        <f>V17+V18</f>
        <v>1865</v>
      </c>
      <c r="W16" s="18">
        <f>W17+W18</f>
        <v>205</v>
      </c>
      <c r="X16" s="190">
        <f t="shared" si="9"/>
        <v>0.46298367255647505</v>
      </c>
    </row>
    <row r="17" spans="1:24" ht="15.75" thickBot="1">
      <c r="A17" s="270"/>
      <c r="B17" s="191" t="s">
        <v>66</v>
      </c>
      <c r="C17" s="222">
        <v>2103</v>
      </c>
      <c r="D17" s="205">
        <v>2103</v>
      </c>
      <c r="E17" s="23">
        <f t="shared" si="0"/>
        <v>60</v>
      </c>
      <c r="F17" s="193">
        <v>56</v>
      </c>
      <c r="G17" s="194">
        <v>4</v>
      </c>
      <c r="H17" s="195">
        <f t="shared" si="5"/>
        <v>0.028476506881822496</v>
      </c>
      <c r="I17" s="23">
        <f t="shared" si="1"/>
        <v>400</v>
      </c>
      <c r="J17" s="193">
        <v>372</v>
      </c>
      <c r="K17" s="194">
        <v>28</v>
      </c>
      <c r="L17" s="195">
        <f t="shared" si="6"/>
        <v>0.18770530267480057</v>
      </c>
      <c r="M17" s="23">
        <f t="shared" si="2"/>
        <v>660</v>
      </c>
      <c r="N17" s="196">
        <v>603</v>
      </c>
      <c r="O17" s="197">
        <v>57</v>
      </c>
      <c r="P17" s="195">
        <f t="shared" si="7"/>
        <v>0.3055555555555556</v>
      </c>
      <c r="Q17" s="23">
        <f t="shared" si="3"/>
        <v>786</v>
      </c>
      <c r="R17" s="196">
        <v>713</v>
      </c>
      <c r="S17" s="197">
        <v>73</v>
      </c>
      <c r="T17" s="195">
        <f t="shared" si="8"/>
        <v>0.36121323529411764</v>
      </c>
      <c r="U17" s="23">
        <f t="shared" si="4"/>
        <v>911</v>
      </c>
      <c r="V17" s="196">
        <v>827</v>
      </c>
      <c r="W17" s="197">
        <v>84</v>
      </c>
      <c r="X17" s="195">
        <f t="shared" si="9"/>
        <v>0.41655235482395975</v>
      </c>
    </row>
    <row r="18" spans="1:24" ht="15.75" thickBot="1">
      <c r="A18" s="271"/>
      <c r="B18" s="223" t="s">
        <v>67</v>
      </c>
      <c r="C18" s="222">
        <v>2163</v>
      </c>
      <c r="D18" s="210">
        <v>2163</v>
      </c>
      <c r="E18" s="39">
        <f t="shared" si="0"/>
        <v>69</v>
      </c>
      <c r="F18" s="200">
        <v>66</v>
      </c>
      <c r="G18" s="201">
        <v>3</v>
      </c>
      <c r="H18" s="195">
        <f t="shared" si="5"/>
        <v>0.03185595567867036</v>
      </c>
      <c r="I18" s="39">
        <f t="shared" si="1"/>
        <v>435</v>
      </c>
      <c r="J18" s="200">
        <v>405</v>
      </c>
      <c r="K18" s="201">
        <v>30</v>
      </c>
      <c r="L18" s="195">
        <f t="shared" si="6"/>
        <v>0.19835841313269495</v>
      </c>
      <c r="M18" s="39">
        <f t="shared" si="2"/>
        <v>727</v>
      </c>
      <c r="N18" s="202">
        <v>646</v>
      </c>
      <c r="O18" s="203">
        <v>81</v>
      </c>
      <c r="P18" s="195">
        <f t="shared" si="7"/>
        <v>0.32397504456327986</v>
      </c>
      <c r="Q18" s="39">
        <f t="shared" si="3"/>
        <v>912</v>
      </c>
      <c r="R18" s="202">
        <v>813</v>
      </c>
      <c r="S18" s="203">
        <v>99</v>
      </c>
      <c r="T18" s="195">
        <f t="shared" si="8"/>
        <v>0.40318302387267907</v>
      </c>
      <c r="U18" s="39">
        <f t="shared" si="4"/>
        <v>1159</v>
      </c>
      <c r="V18" s="202">
        <v>1038</v>
      </c>
      <c r="W18" s="203">
        <v>121</v>
      </c>
      <c r="X18" s="195">
        <f t="shared" si="9"/>
        <v>0.5074430823117339</v>
      </c>
    </row>
    <row r="19" spans="1:24" ht="29.25" thickBot="1">
      <c r="A19" s="224" t="s">
        <v>68</v>
      </c>
      <c r="B19" s="225" t="s">
        <v>121</v>
      </c>
      <c r="C19" s="226">
        <v>1939</v>
      </c>
      <c r="D19" s="227">
        <v>1938</v>
      </c>
      <c r="E19" s="16">
        <f t="shared" si="0"/>
        <v>69</v>
      </c>
      <c r="F19" s="228">
        <v>68</v>
      </c>
      <c r="G19" s="229">
        <v>1</v>
      </c>
      <c r="H19" s="190">
        <f t="shared" si="5"/>
        <v>0.03558535327488396</v>
      </c>
      <c r="I19" s="16">
        <f t="shared" si="1"/>
        <v>341</v>
      </c>
      <c r="J19" s="228">
        <v>338</v>
      </c>
      <c r="K19" s="229">
        <v>3</v>
      </c>
      <c r="L19" s="190">
        <f t="shared" si="6"/>
        <v>0.17568263781555898</v>
      </c>
      <c r="M19" s="16">
        <f t="shared" si="2"/>
        <v>534</v>
      </c>
      <c r="N19" s="230">
        <v>524</v>
      </c>
      <c r="O19" s="231">
        <v>10</v>
      </c>
      <c r="P19" s="190">
        <f t="shared" si="7"/>
        <v>0.2741273100616016</v>
      </c>
      <c r="Q19" s="16">
        <f t="shared" si="3"/>
        <v>691</v>
      </c>
      <c r="R19" s="230">
        <v>678</v>
      </c>
      <c r="S19" s="231">
        <v>13</v>
      </c>
      <c r="T19" s="190">
        <f t="shared" si="8"/>
        <v>0.35417734495130704</v>
      </c>
      <c r="U19" s="16">
        <f t="shared" si="4"/>
        <v>895</v>
      </c>
      <c r="V19" s="230">
        <v>874</v>
      </c>
      <c r="W19" s="231">
        <v>21</v>
      </c>
      <c r="X19" s="190">
        <f t="shared" si="9"/>
        <v>0.4568657478305258</v>
      </c>
    </row>
    <row r="20" spans="1:24" ht="29.25" thickBot="1">
      <c r="A20" s="232" t="s">
        <v>69</v>
      </c>
      <c r="B20" s="35" t="s">
        <v>118</v>
      </c>
      <c r="C20" s="233">
        <v>1814</v>
      </c>
      <c r="D20" s="234">
        <v>1814</v>
      </c>
      <c r="E20" s="16">
        <f t="shared" si="0"/>
        <v>106</v>
      </c>
      <c r="F20" s="228">
        <v>106</v>
      </c>
      <c r="G20" s="229">
        <v>0</v>
      </c>
      <c r="H20" s="190">
        <f t="shared" si="5"/>
        <v>0.05843439911797133</v>
      </c>
      <c r="I20" s="16">
        <f t="shared" si="1"/>
        <v>403</v>
      </c>
      <c r="J20" s="228">
        <v>400</v>
      </c>
      <c r="K20" s="229">
        <v>3</v>
      </c>
      <c r="L20" s="190">
        <f t="shared" si="6"/>
        <v>0.22179416620803521</v>
      </c>
      <c r="M20" s="16">
        <f t="shared" si="2"/>
        <v>619</v>
      </c>
      <c r="N20" s="230">
        <v>615</v>
      </c>
      <c r="O20" s="231">
        <v>4</v>
      </c>
      <c r="P20" s="190">
        <f t="shared" si="7"/>
        <v>0.3404840484048405</v>
      </c>
      <c r="Q20" s="16">
        <f t="shared" si="3"/>
        <v>764</v>
      </c>
      <c r="R20" s="230">
        <v>760</v>
      </c>
      <c r="S20" s="231">
        <v>4</v>
      </c>
      <c r="T20" s="190">
        <f t="shared" si="8"/>
        <v>0.42024202420242024</v>
      </c>
      <c r="U20" s="16">
        <f t="shared" si="4"/>
        <v>929</v>
      </c>
      <c r="V20" s="230">
        <v>925</v>
      </c>
      <c r="W20" s="231">
        <v>4</v>
      </c>
      <c r="X20" s="190">
        <f t="shared" si="9"/>
        <v>0.511001100110011</v>
      </c>
    </row>
    <row r="21" spans="1:24" ht="32.25" customHeight="1" thickBot="1">
      <c r="A21" s="235" t="s">
        <v>70</v>
      </c>
      <c r="B21" s="236" t="s">
        <v>99</v>
      </c>
      <c r="C21" s="68">
        <v>2701</v>
      </c>
      <c r="D21" s="237">
        <v>2730</v>
      </c>
      <c r="E21" s="16">
        <f t="shared" si="0"/>
        <v>94</v>
      </c>
      <c r="F21" s="228">
        <v>93</v>
      </c>
      <c r="G21" s="229">
        <v>1</v>
      </c>
      <c r="H21" s="190">
        <f t="shared" si="5"/>
        <v>0.03441962651043574</v>
      </c>
      <c r="I21" s="16">
        <f t="shared" si="1"/>
        <v>620</v>
      </c>
      <c r="J21" s="228">
        <v>608</v>
      </c>
      <c r="K21" s="229">
        <v>12</v>
      </c>
      <c r="L21" s="190">
        <f t="shared" si="6"/>
        <v>0.2261123267687819</v>
      </c>
      <c r="M21" s="16">
        <f t="shared" si="2"/>
        <v>1042</v>
      </c>
      <c r="N21" s="230">
        <v>1015</v>
      </c>
      <c r="O21" s="231">
        <v>27</v>
      </c>
      <c r="P21" s="190">
        <f t="shared" si="7"/>
        <v>0.3779470438882844</v>
      </c>
      <c r="Q21" s="16">
        <f t="shared" si="3"/>
        <v>1326</v>
      </c>
      <c r="R21" s="230">
        <v>1291</v>
      </c>
      <c r="S21" s="231">
        <v>35</v>
      </c>
      <c r="T21" s="190">
        <f t="shared" si="8"/>
        <v>0.47956600361663654</v>
      </c>
      <c r="U21" s="16">
        <f t="shared" si="4"/>
        <v>1654</v>
      </c>
      <c r="V21" s="230">
        <v>1601</v>
      </c>
      <c r="W21" s="231">
        <v>53</v>
      </c>
      <c r="X21" s="190">
        <f t="shared" si="9"/>
        <v>0.5943226733740568</v>
      </c>
    </row>
    <row r="22" spans="1:24" ht="15" thickBot="1">
      <c r="A22" s="278" t="s">
        <v>71</v>
      </c>
      <c r="B22" s="238" t="s">
        <v>72</v>
      </c>
      <c r="C22" s="149">
        <v>5579</v>
      </c>
      <c r="D22" s="234">
        <f>D23+D24</f>
        <v>5579</v>
      </c>
      <c r="E22" s="16">
        <f t="shared" si="0"/>
        <v>115</v>
      </c>
      <c r="F22" s="17">
        <f>F23+F24</f>
        <v>115</v>
      </c>
      <c r="G22" s="18">
        <f>G23+G24</f>
        <v>0</v>
      </c>
      <c r="H22" s="190">
        <f t="shared" si="5"/>
        <v>0.02061301308478222</v>
      </c>
      <c r="I22" s="16">
        <f t="shared" si="1"/>
        <v>745</v>
      </c>
      <c r="J22" s="17">
        <f>J23+J24</f>
        <v>742</v>
      </c>
      <c r="K22" s="18">
        <f>K23+K24</f>
        <v>3</v>
      </c>
      <c r="L22" s="190">
        <f t="shared" si="6"/>
        <v>0.13346470798996776</v>
      </c>
      <c r="M22" s="16">
        <f t="shared" si="2"/>
        <v>1993</v>
      </c>
      <c r="N22" s="17">
        <f>N23+N24+N25</f>
        <v>1980</v>
      </c>
      <c r="O22" s="18">
        <f>O23+O24+O25</f>
        <v>13</v>
      </c>
      <c r="P22" s="190">
        <f t="shared" si="7"/>
        <v>0.3564020028612303</v>
      </c>
      <c r="Q22" s="16">
        <f t="shared" si="3"/>
        <v>1639</v>
      </c>
      <c r="R22" s="17">
        <f>R23+R24</f>
        <v>1628</v>
      </c>
      <c r="S22" s="18">
        <f>S23+S24</f>
        <v>11</v>
      </c>
      <c r="T22" s="190">
        <f t="shared" si="8"/>
        <v>0.2932021466905188</v>
      </c>
      <c r="U22" s="16">
        <f t="shared" si="4"/>
        <v>2020</v>
      </c>
      <c r="V22" s="17">
        <f>V23+V24</f>
        <v>2004</v>
      </c>
      <c r="W22" s="18">
        <f>W23+W24</f>
        <v>16</v>
      </c>
      <c r="X22" s="190">
        <f t="shared" si="9"/>
        <v>0.3610366398570152</v>
      </c>
    </row>
    <row r="23" spans="1:24" ht="15.75" thickBot="1">
      <c r="A23" s="281"/>
      <c r="B23" s="108" t="s">
        <v>73</v>
      </c>
      <c r="C23" s="239">
        <v>2947</v>
      </c>
      <c r="D23" s="240">
        <v>2947</v>
      </c>
      <c r="E23" s="23">
        <f t="shared" si="0"/>
        <v>65</v>
      </c>
      <c r="F23" s="193">
        <v>65</v>
      </c>
      <c r="G23" s="194">
        <v>0</v>
      </c>
      <c r="H23" s="195">
        <f t="shared" si="5"/>
        <v>0.022056328469630133</v>
      </c>
      <c r="I23" s="23">
        <f t="shared" si="1"/>
        <v>410</v>
      </c>
      <c r="J23" s="193">
        <v>409</v>
      </c>
      <c r="K23" s="194">
        <v>1</v>
      </c>
      <c r="L23" s="195">
        <f t="shared" si="6"/>
        <v>0.1390773405698779</v>
      </c>
      <c r="M23" s="23">
        <f t="shared" si="2"/>
        <v>725</v>
      </c>
      <c r="N23" s="196">
        <v>724</v>
      </c>
      <c r="O23" s="197">
        <v>1</v>
      </c>
      <c r="P23" s="195">
        <f t="shared" si="7"/>
        <v>0.2459294436906377</v>
      </c>
      <c r="Q23" s="23">
        <f t="shared" si="3"/>
        <v>933</v>
      </c>
      <c r="R23" s="196">
        <v>928</v>
      </c>
      <c r="S23" s="197">
        <v>5</v>
      </c>
      <c r="T23" s="195">
        <f t="shared" si="8"/>
        <v>0.3160569105691057</v>
      </c>
      <c r="U23" s="23">
        <f t="shared" si="4"/>
        <v>1103</v>
      </c>
      <c r="V23" s="196">
        <v>1098</v>
      </c>
      <c r="W23" s="197">
        <v>5</v>
      </c>
      <c r="X23" s="195">
        <f t="shared" si="9"/>
        <v>0.3736449864498645</v>
      </c>
    </row>
    <row r="24" spans="1:24" ht="15.75" thickBot="1">
      <c r="A24" s="282"/>
      <c r="B24" s="118" t="s">
        <v>74</v>
      </c>
      <c r="C24" s="241">
        <v>2632</v>
      </c>
      <c r="D24" s="242">
        <v>2632</v>
      </c>
      <c r="E24" s="39">
        <f t="shared" si="0"/>
        <v>50</v>
      </c>
      <c r="F24" s="200">
        <v>50</v>
      </c>
      <c r="G24" s="201">
        <v>0</v>
      </c>
      <c r="H24" s="195">
        <f t="shared" si="5"/>
        <v>0.018996960486322188</v>
      </c>
      <c r="I24" s="39">
        <f t="shared" si="1"/>
        <v>335</v>
      </c>
      <c r="J24" s="200">
        <v>333</v>
      </c>
      <c r="K24" s="201">
        <v>2</v>
      </c>
      <c r="L24" s="195">
        <f t="shared" si="6"/>
        <v>0.12718299164768412</v>
      </c>
      <c r="M24" s="39">
        <f t="shared" si="2"/>
        <v>568</v>
      </c>
      <c r="N24" s="202">
        <v>563</v>
      </c>
      <c r="O24" s="203">
        <v>5</v>
      </c>
      <c r="P24" s="195">
        <f t="shared" si="7"/>
        <v>0.21539628365566932</v>
      </c>
      <c r="Q24" s="39">
        <f t="shared" si="3"/>
        <v>706</v>
      </c>
      <c r="R24" s="202">
        <v>700</v>
      </c>
      <c r="S24" s="203">
        <v>6</v>
      </c>
      <c r="T24" s="195">
        <f t="shared" si="8"/>
        <v>0.2676269901440485</v>
      </c>
      <c r="U24" s="39">
        <f t="shared" si="4"/>
        <v>917</v>
      </c>
      <c r="V24" s="202">
        <v>906</v>
      </c>
      <c r="W24" s="203">
        <v>11</v>
      </c>
      <c r="X24" s="195">
        <f t="shared" si="9"/>
        <v>0.34695421869088156</v>
      </c>
    </row>
    <row r="25" spans="1:24" ht="30.75" thickBot="1">
      <c r="A25" s="235" t="s">
        <v>75</v>
      </c>
      <c r="B25" s="243" t="s">
        <v>100</v>
      </c>
      <c r="C25" s="68">
        <v>1891</v>
      </c>
      <c r="D25" s="244">
        <v>1891</v>
      </c>
      <c r="E25" s="16">
        <f t="shared" si="0"/>
        <v>140</v>
      </c>
      <c r="F25" s="228">
        <v>139</v>
      </c>
      <c r="G25" s="229">
        <v>1</v>
      </c>
      <c r="H25" s="190">
        <f t="shared" si="5"/>
        <v>0.07399577167019028</v>
      </c>
      <c r="I25" s="16">
        <f t="shared" si="1"/>
        <v>501</v>
      </c>
      <c r="J25" s="228">
        <v>498</v>
      </c>
      <c r="K25" s="229">
        <v>3</v>
      </c>
      <c r="L25" s="190">
        <f t="shared" si="6"/>
        <v>0.264519535374868</v>
      </c>
      <c r="M25" s="16">
        <f t="shared" si="2"/>
        <v>700</v>
      </c>
      <c r="N25" s="230">
        <v>693</v>
      </c>
      <c r="O25" s="231">
        <v>7</v>
      </c>
      <c r="P25" s="190">
        <f t="shared" si="7"/>
        <v>0.36880927291886195</v>
      </c>
      <c r="Q25" s="16">
        <f t="shared" si="3"/>
        <v>833</v>
      </c>
      <c r="R25" s="230">
        <v>825</v>
      </c>
      <c r="S25" s="231">
        <v>8</v>
      </c>
      <c r="T25" s="190">
        <f t="shared" si="8"/>
        <v>0.43865192206424436</v>
      </c>
      <c r="U25" s="16">
        <f t="shared" si="4"/>
        <v>1047</v>
      </c>
      <c r="V25" s="230">
        <v>1036</v>
      </c>
      <c r="W25" s="231">
        <v>11</v>
      </c>
      <c r="X25" s="190">
        <f t="shared" si="9"/>
        <v>0.5504731861198738</v>
      </c>
    </row>
    <row r="26" spans="1:24" ht="29.25" thickBot="1">
      <c r="A26" s="278" t="s">
        <v>76</v>
      </c>
      <c r="B26" s="245" t="s">
        <v>101</v>
      </c>
      <c r="C26" s="246">
        <v>2928</v>
      </c>
      <c r="D26" s="234">
        <v>2928</v>
      </c>
      <c r="E26" s="16">
        <f t="shared" si="0"/>
        <v>66</v>
      </c>
      <c r="F26" s="228">
        <v>63</v>
      </c>
      <c r="G26" s="229">
        <v>3</v>
      </c>
      <c r="H26" s="190">
        <f t="shared" si="5"/>
        <v>0.022517911975435005</v>
      </c>
      <c r="I26" s="16">
        <f t="shared" si="1"/>
        <v>379</v>
      </c>
      <c r="J26" s="228">
        <v>355</v>
      </c>
      <c r="K26" s="229">
        <v>24</v>
      </c>
      <c r="L26" s="190">
        <f t="shared" si="6"/>
        <v>0.12838753387533874</v>
      </c>
      <c r="M26" s="16">
        <f t="shared" si="2"/>
        <v>858</v>
      </c>
      <c r="N26" s="230">
        <v>803</v>
      </c>
      <c r="O26" s="231">
        <v>55</v>
      </c>
      <c r="P26" s="190">
        <f t="shared" si="7"/>
        <v>0.2876299027824338</v>
      </c>
      <c r="Q26" s="16">
        <f t="shared" si="3"/>
        <v>1123</v>
      </c>
      <c r="R26" s="230">
        <v>1039</v>
      </c>
      <c r="S26" s="231">
        <v>84</v>
      </c>
      <c r="T26" s="190">
        <f t="shared" si="8"/>
        <v>0.37284196547144755</v>
      </c>
      <c r="U26" s="16">
        <f t="shared" si="4"/>
        <v>1336</v>
      </c>
      <c r="V26" s="230">
        <v>1227</v>
      </c>
      <c r="W26" s="231">
        <v>109</v>
      </c>
      <c r="X26" s="190">
        <f t="shared" si="9"/>
        <v>0.4399078037537043</v>
      </c>
    </row>
    <row r="27" spans="1:24" ht="29.25" thickBot="1">
      <c r="A27" s="280"/>
      <c r="B27" s="247" t="s">
        <v>102</v>
      </c>
      <c r="C27" s="248">
        <v>2197</v>
      </c>
      <c r="D27" s="244">
        <v>2197</v>
      </c>
      <c r="E27" s="16">
        <f t="shared" si="0"/>
        <v>69</v>
      </c>
      <c r="F27" s="228">
        <v>55</v>
      </c>
      <c r="G27" s="229">
        <v>14</v>
      </c>
      <c r="H27" s="190">
        <f t="shared" si="5"/>
        <v>0.031207598371777476</v>
      </c>
      <c r="I27" s="16">
        <f t="shared" si="1"/>
        <v>154</v>
      </c>
      <c r="J27" s="228">
        <v>145</v>
      </c>
      <c r="K27" s="229">
        <v>9</v>
      </c>
      <c r="L27" s="190">
        <f t="shared" si="6"/>
        <v>0.06980961015412511</v>
      </c>
      <c r="M27" s="16">
        <f t="shared" si="2"/>
        <v>628</v>
      </c>
      <c r="N27" s="230">
        <v>574</v>
      </c>
      <c r="O27" s="231">
        <v>54</v>
      </c>
      <c r="P27" s="190">
        <f t="shared" si="7"/>
        <v>0.27898711683696137</v>
      </c>
      <c r="Q27" s="16">
        <f t="shared" si="3"/>
        <v>878</v>
      </c>
      <c r="R27" s="230">
        <v>800</v>
      </c>
      <c r="S27" s="231">
        <v>78</v>
      </c>
      <c r="T27" s="190">
        <f t="shared" si="8"/>
        <v>0.38593406593406593</v>
      </c>
      <c r="U27" s="16">
        <f t="shared" si="4"/>
        <v>1127</v>
      </c>
      <c r="V27" s="230">
        <v>1027</v>
      </c>
      <c r="W27" s="231">
        <v>100</v>
      </c>
      <c r="X27" s="190">
        <f t="shared" si="9"/>
        <v>0.49063996517196345</v>
      </c>
    </row>
    <row r="28" spans="1:24" ht="15" thickBot="1">
      <c r="A28" s="278" t="s">
        <v>77</v>
      </c>
      <c r="B28" s="47" t="s">
        <v>78</v>
      </c>
      <c r="C28" s="246">
        <v>2925</v>
      </c>
      <c r="D28" s="249">
        <f>D29+D30</f>
        <v>2923</v>
      </c>
      <c r="E28" s="16">
        <f t="shared" si="0"/>
        <v>144</v>
      </c>
      <c r="F28" s="17">
        <f>F29+F30</f>
        <v>140</v>
      </c>
      <c r="G28" s="18">
        <f>G29+G30</f>
        <v>4</v>
      </c>
      <c r="H28" s="190">
        <f t="shared" si="5"/>
        <v>0.0491971301674069</v>
      </c>
      <c r="I28" s="16">
        <f t="shared" si="1"/>
        <v>811</v>
      </c>
      <c r="J28" s="17">
        <f>J29+J30</f>
        <v>793</v>
      </c>
      <c r="K28" s="18">
        <f>K29+K30</f>
        <v>18</v>
      </c>
      <c r="L28" s="190">
        <f t="shared" si="6"/>
        <v>0.27575654539272354</v>
      </c>
      <c r="M28" s="16">
        <f t="shared" si="2"/>
        <v>1172</v>
      </c>
      <c r="N28" s="17">
        <f>N29+N30</f>
        <v>1139</v>
      </c>
      <c r="O28" s="18">
        <f>O29+O30</f>
        <v>33</v>
      </c>
      <c r="P28" s="190">
        <f t="shared" si="7"/>
        <v>0.39648173207036536</v>
      </c>
      <c r="Q28" s="16">
        <f t="shared" si="3"/>
        <v>1430</v>
      </c>
      <c r="R28" s="17">
        <f>R29+R30</f>
        <v>1388</v>
      </c>
      <c r="S28" s="18">
        <f>S29+S30</f>
        <v>42</v>
      </c>
      <c r="T28" s="190">
        <f t="shared" si="8"/>
        <v>0.4822934232715008</v>
      </c>
      <c r="U28" s="16">
        <f t="shared" si="4"/>
        <v>1778</v>
      </c>
      <c r="V28" s="17">
        <f>V29+V30</f>
        <v>1727</v>
      </c>
      <c r="W28" s="18">
        <f>W29+W30</f>
        <v>51</v>
      </c>
      <c r="X28" s="190">
        <f t="shared" si="9"/>
        <v>0.5978480161398789</v>
      </c>
    </row>
    <row r="29" spans="1:24" ht="15.75" thickBot="1">
      <c r="A29" s="279"/>
      <c r="B29" s="108" t="s">
        <v>79</v>
      </c>
      <c r="C29" s="239">
        <v>1345</v>
      </c>
      <c r="D29" s="250">
        <v>1344</v>
      </c>
      <c r="E29" s="23">
        <f t="shared" si="0"/>
        <v>50</v>
      </c>
      <c r="F29" s="193">
        <v>50</v>
      </c>
      <c r="G29" s="194">
        <v>0</v>
      </c>
      <c r="H29" s="195">
        <f t="shared" si="5"/>
        <v>0.03720238095238095</v>
      </c>
      <c r="I29" s="23">
        <f t="shared" si="1"/>
        <v>388</v>
      </c>
      <c r="J29" s="193">
        <v>383</v>
      </c>
      <c r="K29" s="194">
        <v>5</v>
      </c>
      <c r="L29" s="195">
        <f t="shared" si="6"/>
        <v>0.2876204595997035</v>
      </c>
      <c r="M29" s="23">
        <f t="shared" si="2"/>
        <v>556</v>
      </c>
      <c r="N29" s="196">
        <v>545</v>
      </c>
      <c r="O29" s="197">
        <v>11</v>
      </c>
      <c r="P29" s="195">
        <f t="shared" si="7"/>
        <v>0.4103321033210332</v>
      </c>
      <c r="Q29" s="23">
        <f t="shared" si="3"/>
        <v>683</v>
      </c>
      <c r="R29" s="196">
        <v>668</v>
      </c>
      <c r="S29" s="197">
        <v>15</v>
      </c>
      <c r="T29" s="195">
        <f t="shared" si="8"/>
        <v>0.5025754231052244</v>
      </c>
      <c r="U29" s="23">
        <f t="shared" si="4"/>
        <v>846</v>
      </c>
      <c r="V29" s="196">
        <v>829</v>
      </c>
      <c r="W29" s="197">
        <v>17</v>
      </c>
      <c r="X29" s="195">
        <f t="shared" si="9"/>
        <v>0.6216017634092579</v>
      </c>
    </row>
    <row r="30" spans="1:24" ht="16.5" customHeight="1" thickBot="1">
      <c r="A30" s="280"/>
      <c r="B30" s="118" t="s">
        <v>80</v>
      </c>
      <c r="C30" s="241">
        <v>1580</v>
      </c>
      <c r="D30" s="251">
        <v>1579</v>
      </c>
      <c r="E30" s="39">
        <f t="shared" si="0"/>
        <v>94</v>
      </c>
      <c r="F30" s="200">
        <v>90</v>
      </c>
      <c r="G30" s="201">
        <v>4</v>
      </c>
      <c r="H30" s="195">
        <f t="shared" si="5"/>
        <v>0.05938092229943146</v>
      </c>
      <c r="I30" s="39">
        <f t="shared" si="1"/>
        <v>423</v>
      </c>
      <c r="J30" s="200">
        <v>410</v>
      </c>
      <c r="K30" s="201">
        <v>13</v>
      </c>
      <c r="L30" s="195">
        <f t="shared" si="6"/>
        <v>0.2657035175879397</v>
      </c>
      <c r="M30" s="39">
        <f t="shared" si="2"/>
        <v>616</v>
      </c>
      <c r="N30" s="202">
        <v>594</v>
      </c>
      <c r="O30" s="203">
        <v>22</v>
      </c>
      <c r="P30" s="195">
        <f t="shared" si="7"/>
        <v>0.38475952529668955</v>
      </c>
      <c r="Q30" s="39">
        <f t="shared" si="3"/>
        <v>747</v>
      </c>
      <c r="R30" s="202">
        <v>720</v>
      </c>
      <c r="S30" s="203">
        <v>27</v>
      </c>
      <c r="T30" s="195">
        <f t="shared" si="8"/>
        <v>0.4651307596513076</v>
      </c>
      <c r="U30" s="39">
        <f t="shared" si="4"/>
        <v>932</v>
      </c>
      <c r="V30" s="202">
        <v>898</v>
      </c>
      <c r="W30" s="203">
        <v>34</v>
      </c>
      <c r="X30" s="195">
        <f t="shared" si="9"/>
        <v>0.5778053316800992</v>
      </c>
    </row>
    <row r="31" spans="1:24" ht="14.25">
      <c r="A31" s="5" t="s">
        <v>126</v>
      </c>
      <c r="B31" s="5"/>
      <c r="C31" s="5">
        <f>C6+C9+C12+C16+C19+C20+C21+C22+C25+C26+C27+C28</f>
        <v>41261</v>
      </c>
      <c r="D31" s="5">
        <f>D6+D12+D9+D16+D19+D20+D21+D22+D25+D26+D27+D28</f>
        <v>41162</v>
      </c>
      <c r="E31" s="64">
        <f>E6+E9+E12+E16+E19+E20+E21+E22+E25+E26+E27+E28</f>
        <v>1354</v>
      </c>
      <c r="F31" s="5">
        <f>F6+F9+F12+F16+F19+F20+F21+F22+F25+F26+F27+F28</f>
        <v>1301</v>
      </c>
      <c r="G31" s="5">
        <f>G6+G9+G12+G16+G19+G20+G21+G22+G25+G26+G27+G28</f>
        <v>53</v>
      </c>
      <c r="H31" s="252">
        <f>AVERAGE(H6,H9,H12,H16,H19,H20,H21,H22,H25,H26,H27,H28)</f>
        <v>0.03640275120121831</v>
      </c>
      <c r="I31" s="253">
        <f>I9+I12+I16+I19+I20+I21+I22+I25+I26+I27+I28+I6</f>
        <v>6979</v>
      </c>
      <c r="J31" s="5">
        <f>J6+J9+J12+J16+J19+J20+J21+J22+J25+J26+J27+J28</f>
        <v>6653</v>
      </c>
      <c r="K31" s="5">
        <f>K6+K9+K12+K16+K19+K20+K21+K22+K25+K26+K27+K28</f>
        <v>326</v>
      </c>
      <c r="L31" s="252">
        <f>AVERAGE(L6,L9,L12,L16,L19,L20,L21,L22,L25,L26,L27,L28)</f>
        <v>0.17577948707718563</v>
      </c>
      <c r="M31" s="253">
        <f>M6+M9+M12+M16+M19+M20+M21+M22+M25+M26+M27+M28</f>
        <v>12538</v>
      </c>
      <c r="N31" s="5">
        <f>N6+N9+N12+N16+N19+N20+N21+N22+N25+N26+N27+N28</f>
        <v>11887</v>
      </c>
      <c r="O31" s="5">
        <f>O6+O9+O12+O16+O19+O20+O21+O22+O25+O26+O27+O28</f>
        <v>651</v>
      </c>
      <c r="P31" s="252">
        <f>AVERAGE(P6,P9,P12,P16,P19,P20,P21,P22,P25,P26,P27,P28)</f>
        <v>0.30833878894732236</v>
      </c>
      <c r="Q31" s="253">
        <f>Q6+Q9+Q12+Q16+Q19+Q20+Q21+Q22+Q25+Q26+Q27+Q28</f>
        <v>15133</v>
      </c>
      <c r="R31" s="5">
        <f>R6+R9+R12+R16+R19+R20+R21+R22+R25+R26+R27+R28</f>
        <v>14267</v>
      </c>
      <c r="S31" s="5">
        <f>S6+S9+S12+S16+S19+S20+S21+S22+S25+S26+S27+S28</f>
        <v>866</v>
      </c>
      <c r="T31" s="252">
        <f>AVERAGE(T6,T9,T12,T16,T19,T20,T21,T22,T25,T26,T27,T28)</f>
        <v>0.3779959645200845</v>
      </c>
      <c r="U31" s="253">
        <f>U6+U9+U12+U16+U19+U20+U21+U22+U25+U26+U27+U28</f>
        <v>18940</v>
      </c>
      <c r="V31" s="5">
        <f>V6+V9+V12+V16+V19+V20+V21+V22+V25+V26+V27+V28</f>
        <v>17804</v>
      </c>
      <c r="W31" s="5">
        <f>W6+W9+W12+W16+W19+W20+W21+W22+W25+W26+W27+W28</f>
        <v>1136</v>
      </c>
      <c r="X31" s="252">
        <f>AVERAGE(X6,X9,X12,X16,X19,X20,X21,X22,X25,X26,X27,X28)</f>
        <v>0.47013896624363166</v>
      </c>
    </row>
    <row r="32" spans="1:12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</sheetData>
  <sheetProtection selectLockedCells="1"/>
  <mergeCells count="18">
    <mergeCell ref="X4:X5"/>
    <mergeCell ref="C4:C5"/>
    <mergeCell ref="A28:A30"/>
    <mergeCell ref="A22:A24"/>
    <mergeCell ref="A26:A27"/>
    <mergeCell ref="T4:T5"/>
    <mergeCell ref="L4:L5"/>
    <mergeCell ref="P4:P5"/>
    <mergeCell ref="H4:H5"/>
    <mergeCell ref="U4:W4"/>
    <mergeCell ref="Q4:S4"/>
    <mergeCell ref="M4:O4"/>
    <mergeCell ref="A16:A18"/>
    <mergeCell ref="I4:K4"/>
    <mergeCell ref="A4:A5"/>
    <mergeCell ref="D4:D5"/>
    <mergeCell ref="E4:G4"/>
    <mergeCell ref="A6:A15"/>
  </mergeCells>
  <printOptions horizontalCentered="1" verticalCentered="1"/>
  <pageMargins left="0" right="0" top="0" bottom="0" header="0" footer="0"/>
  <pageSetup fitToWidth="2" fitToHeight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zoomScale="82" zoomScaleNormal="82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X16384"/>
    </sheetView>
  </sheetViews>
  <sheetFormatPr defaultColWidth="9.140625" defaultRowHeight="12.75"/>
  <cols>
    <col min="1" max="1" width="14.28125" style="0" customWidth="1"/>
    <col min="2" max="2" width="18.00390625" style="0" customWidth="1"/>
    <col min="3" max="3" width="16.57421875" style="0" customWidth="1"/>
    <col min="4" max="4" width="8.57421875" style="0" customWidth="1"/>
    <col min="5" max="5" width="10.421875" style="0" customWidth="1"/>
    <col min="6" max="6" width="9.57421875" style="0" customWidth="1"/>
    <col min="7" max="7" width="9.28125" style="0" customWidth="1"/>
    <col min="8" max="8" width="9.57421875" style="0" customWidth="1"/>
    <col min="10" max="10" width="10.28125" style="0" customWidth="1"/>
    <col min="11" max="11" width="9.00390625" style="0" customWidth="1"/>
    <col min="14" max="14" width="9.00390625" style="0" customWidth="1"/>
    <col min="15" max="15" width="8.28125" style="0" customWidth="1"/>
    <col min="18" max="18" width="8.8515625" style="0" customWidth="1"/>
    <col min="19" max="19" width="9.8515625" style="0" customWidth="1"/>
    <col min="22" max="23" width="7.8515625" style="0" customWidth="1"/>
  </cols>
  <sheetData>
    <row r="1" spans="1:24" ht="15">
      <c r="A1" s="5"/>
      <c r="B1" s="5"/>
      <c r="C1" s="6" t="s">
        <v>51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">
      <c r="A2" s="5"/>
      <c r="B2" s="5"/>
      <c r="C2" s="6" t="s">
        <v>98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6.5" customHeight="1" thickBot="1">
      <c r="A4" s="265" t="s">
        <v>0</v>
      </c>
      <c r="B4" s="7" t="s">
        <v>1</v>
      </c>
      <c r="C4" s="263" t="s">
        <v>122</v>
      </c>
      <c r="D4" s="263" t="s">
        <v>3</v>
      </c>
      <c r="E4" s="267" t="s">
        <v>106</v>
      </c>
      <c r="F4" s="262"/>
      <c r="G4" s="262"/>
      <c r="H4" s="286" t="s">
        <v>110</v>
      </c>
      <c r="I4" s="267" t="s">
        <v>107</v>
      </c>
      <c r="J4" s="262"/>
      <c r="K4" s="262"/>
      <c r="L4" s="286" t="s">
        <v>110</v>
      </c>
      <c r="M4" s="267" t="s">
        <v>108</v>
      </c>
      <c r="N4" s="262"/>
      <c r="O4" s="262"/>
      <c r="P4" s="286" t="s">
        <v>110</v>
      </c>
      <c r="Q4" s="267" t="s">
        <v>109</v>
      </c>
      <c r="R4" s="262"/>
      <c r="S4" s="262"/>
      <c r="T4" s="286" t="s">
        <v>110</v>
      </c>
      <c r="U4" s="267" t="s">
        <v>103</v>
      </c>
      <c r="V4" s="262"/>
      <c r="W4" s="262"/>
      <c r="X4" s="286" t="s">
        <v>110</v>
      </c>
    </row>
    <row r="5" spans="1:24" ht="29.25" thickBot="1">
      <c r="A5" s="266"/>
      <c r="B5" s="8" t="s">
        <v>2</v>
      </c>
      <c r="C5" s="264"/>
      <c r="D5" s="288"/>
      <c r="E5" s="9" t="s">
        <v>4</v>
      </c>
      <c r="F5" s="9" t="s">
        <v>105</v>
      </c>
      <c r="G5" s="10" t="s">
        <v>104</v>
      </c>
      <c r="H5" s="287"/>
      <c r="I5" s="9" t="s">
        <v>4</v>
      </c>
      <c r="J5" s="9" t="s">
        <v>105</v>
      </c>
      <c r="K5" s="10" t="s">
        <v>104</v>
      </c>
      <c r="L5" s="287"/>
      <c r="M5" s="10" t="s">
        <v>4</v>
      </c>
      <c r="N5" s="11" t="s">
        <v>105</v>
      </c>
      <c r="O5" s="12" t="s">
        <v>104</v>
      </c>
      <c r="P5" s="287"/>
      <c r="Q5" s="10" t="s">
        <v>4</v>
      </c>
      <c r="R5" s="11" t="s">
        <v>105</v>
      </c>
      <c r="S5" s="12" t="s">
        <v>104</v>
      </c>
      <c r="T5" s="287"/>
      <c r="U5" s="11" t="s">
        <v>4</v>
      </c>
      <c r="V5" s="12" t="s">
        <v>105</v>
      </c>
      <c r="W5" s="11" t="s">
        <v>104</v>
      </c>
      <c r="X5" s="287"/>
    </row>
    <row r="6" spans="1:24" ht="15.75" thickBot="1">
      <c r="A6" s="278" t="s">
        <v>82</v>
      </c>
      <c r="B6" s="13" t="s">
        <v>83</v>
      </c>
      <c r="C6" s="14">
        <f>C7+C8</f>
        <v>3852</v>
      </c>
      <c r="D6" s="15">
        <f>D7+D8</f>
        <v>3877</v>
      </c>
      <c r="E6" s="16">
        <f aca="true" t="shared" si="0" ref="E6:E22">F6+G6</f>
        <v>189</v>
      </c>
      <c r="F6" s="17">
        <f>F7+F8</f>
        <v>185</v>
      </c>
      <c r="G6" s="18">
        <f>G7+G8</f>
        <v>4</v>
      </c>
      <c r="H6" s="19">
        <f>E6/(G6+D6)</f>
        <v>0.04869878897191446</v>
      </c>
      <c r="I6" s="16">
        <f>J6+K6</f>
        <v>835</v>
      </c>
      <c r="J6" s="17">
        <f>J7+J8</f>
        <v>805</v>
      </c>
      <c r="K6" s="18">
        <f>K7+K8</f>
        <v>30</v>
      </c>
      <c r="L6" s="19">
        <f>I6/(K6+D6)</f>
        <v>0.21371896595853596</v>
      </c>
      <c r="M6" s="16">
        <f aca="true" t="shared" si="1" ref="M6:M20">N6+O6</f>
        <v>1307</v>
      </c>
      <c r="N6" s="17">
        <f>N7+N8</f>
        <v>1250</v>
      </c>
      <c r="O6" s="18">
        <f>O7+O8</f>
        <v>57</v>
      </c>
      <c r="P6" s="19">
        <f>M6/(O6+D6)</f>
        <v>0.33223182511438737</v>
      </c>
      <c r="Q6" s="16">
        <f aca="true" t="shared" si="2" ref="Q6:Q19">R6+S6</f>
        <v>1698</v>
      </c>
      <c r="R6" s="17">
        <f>R7+R8</f>
        <v>1621</v>
      </c>
      <c r="S6" s="18">
        <f>S7+S8</f>
        <v>77</v>
      </c>
      <c r="T6" s="19">
        <f>Q6/(S6+D6)</f>
        <v>0.4294385432473445</v>
      </c>
      <c r="U6" s="16">
        <f aca="true" t="shared" si="3" ref="U6:U20">V6+W6</f>
        <v>2060</v>
      </c>
      <c r="V6" s="17">
        <f>V7+V8</f>
        <v>1972</v>
      </c>
      <c r="W6" s="18">
        <f>W7+W8</f>
        <v>88</v>
      </c>
      <c r="X6" s="19">
        <f>U6/(W6+D6)</f>
        <v>0.519546027742749</v>
      </c>
    </row>
    <row r="7" spans="1:24" ht="15.75" thickBot="1">
      <c r="A7" s="284"/>
      <c r="B7" s="20" t="s">
        <v>84</v>
      </c>
      <c r="C7" s="21">
        <v>1377</v>
      </c>
      <c r="D7" s="22">
        <v>1377</v>
      </c>
      <c r="E7" s="23">
        <f t="shared" si="0"/>
        <v>73</v>
      </c>
      <c r="F7" s="24">
        <v>73</v>
      </c>
      <c r="G7" s="25">
        <v>0</v>
      </c>
      <c r="H7" s="26">
        <f aca="true" t="shared" si="4" ref="H7:H21">E7/(G7+D7)</f>
        <v>0.053013798111837325</v>
      </c>
      <c r="I7" s="23">
        <f aca="true" t="shared" si="5" ref="I7:I20">J7+K7</f>
        <v>276</v>
      </c>
      <c r="J7" s="24">
        <v>265</v>
      </c>
      <c r="K7" s="25">
        <v>11</v>
      </c>
      <c r="L7" s="26">
        <f aca="true" t="shared" si="6" ref="L7:L22">I7/(K7+D7)</f>
        <v>0.1988472622478386</v>
      </c>
      <c r="M7" s="23">
        <f t="shared" si="1"/>
        <v>453</v>
      </c>
      <c r="N7" s="27">
        <v>430</v>
      </c>
      <c r="O7" s="28">
        <v>23</v>
      </c>
      <c r="P7" s="26">
        <f aca="true" t="shared" si="7" ref="P7:P22">M7/(O7+D7)</f>
        <v>0.32357142857142857</v>
      </c>
      <c r="Q7" s="23">
        <f t="shared" si="2"/>
        <v>545</v>
      </c>
      <c r="R7" s="27">
        <v>513</v>
      </c>
      <c r="S7" s="28">
        <v>32</v>
      </c>
      <c r="T7" s="19">
        <f aca="true" t="shared" si="8" ref="T7:T22">Q7/(S7+D7)</f>
        <v>0.38679914833215046</v>
      </c>
      <c r="U7" s="23">
        <f t="shared" si="3"/>
        <v>702</v>
      </c>
      <c r="V7" s="27">
        <v>664</v>
      </c>
      <c r="W7" s="28">
        <v>38</v>
      </c>
      <c r="X7" s="26">
        <f aca="true" t="shared" si="9" ref="X7:X22">U7/(W7+D7)</f>
        <v>0.496113074204947</v>
      </c>
    </row>
    <row r="8" spans="1:24" ht="15.75" thickBot="1">
      <c r="A8" s="284"/>
      <c r="B8" s="20" t="s">
        <v>85</v>
      </c>
      <c r="C8" s="29">
        <v>2475</v>
      </c>
      <c r="D8" s="22">
        <v>2500</v>
      </c>
      <c r="E8" s="30">
        <f t="shared" si="0"/>
        <v>116</v>
      </c>
      <c r="F8" s="31">
        <v>112</v>
      </c>
      <c r="G8" s="32">
        <v>4</v>
      </c>
      <c r="H8" s="26">
        <f t="shared" si="4"/>
        <v>0.0463258785942492</v>
      </c>
      <c r="I8" s="30">
        <f t="shared" si="5"/>
        <v>559</v>
      </c>
      <c r="J8" s="31">
        <v>540</v>
      </c>
      <c r="K8" s="32">
        <v>19</v>
      </c>
      <c r="L8" s="26">
        <f t="shared" si="6"/>
        <v>0.22191345772131799</v>
      </c>
      <c r="M8" s="30">
        <f t="shared" si="1"/>
        <v>854</v>
      </c>
      <c r="N8" s="33">
        <v>820</v>
      </c>
      <c r="O8" s="34">
        <v>34</v>
      </c>
      <c r="P8" s="26">
        <f t="shared" si="7"/>
        <v>0.3370165745856354</v>
      </c>
      <c r="Q8" s="30">
        <f t="shared" si="2"/>
        <v>1153</v>
      </c>
      <c r="R8" s="33">
        <v>1108</v>
      </c>
      <c r="S8" s="34">
        <v>45</v>
      </c>
      <c r="T8" s="19">
        <f t="shared" si="8"/>
        <v>0.4530451866404715</v>
      </c>
      <c r="U8" s="30">
        <f t="shared" si="3"/>
        <v>1358</v>
      </c>
      <c r="V8" s="33">
        <v>1308</v>
      </c>
      <c r="W8" s="34">
        <v>50</v>
      </c>
      <c r="X8" s="26">
        <f t="shared" si="9"/>
        <v>0.5325490196078432</v>
      </c>
    </row>
    <row r="9" spans="1:24" ht="15" thickBot="1">
      <c r="A9" s="279"/>
      <c r="B9" s="35" t="s">
        <v>86</v>
      </c>
      <c r="C9" s="36">
        <f>C10+C11+C12</f>
        <v>4156</v>
      </c>
      <c r="D9" s="37">
        <f>D10+D11+D12</f>
        <v>4151</v>
      </c>
      <c r="E9" s="16">
        <f>F9+G9</f>
        <v>129</v>
      </c>
      <c r="F9" s="17">
        <f>F10+F11+F12</f>
        <v>127</v>
      </c>
      <c r="G9" s="18">
        <f>G10+G11+G12</f>
        <v>2</v>
      </c>
      <c r="H9" s="19">
        <f t="shared" si="4"/>
        <v>0.03106188297616181</v>
      </c>
      <c r="I9" s="16">
        <f t="shared" si="5"/>
        <v>678</v>
      </c>
      <c r="J9" s="17">
        <f>J10+J11+J12</f>
        <v>665</v>
      </c>
      <c r="K9" s="18">
        <f>K10+K11+K12</f>
        <v>13</v>
      </c>
      <c r="L9" s="19">
        <f t="shared" si="6"/>
        <v>0.1628242074927954</v>
      </c>
      <c r="M9" s="16">
        <f>N9+O9</f>
        <v>1134</v>
      </c>
      <c r="N9" s="17">
        <f>N10+N11+N12</f>
        <v>1106</v>
      </c>
      <c r="O9" s="18">
        <f>O10+O11+O12</f>
        <v>28</v>
      </c>
      <c r="P9" s="19">
        <f t="shared" si="7"/>
        <v>0.271356783919598</v>
      </c>
      <c r="Q9" s="16">
        <f t="shared" si="2"/>
        <v>1492</v>
      </c>
      <c r="R9" s="17">
        <f>R10+R11+R12</f>
        <v>1455</v>
      </c>
      <c r="S9" s="18">
        <f>S11+S12+S10</f>
        <v>37</v>
      </c>
      <c r="T9" s="19">
        <f t="shared" si="8"/>
        <v>0.3562559694364852</v>
      </c>
      <c r="U9" s="16">
        <f t="shared" si="3"/>
        <v>1917</v>
      </c>
      <c r="V9" s="38">
        <f>V11+V12+V10</f>
        <v>1867</v>
      </c>
      <c r="W9" s="18">
        <f>W11+W12+W10</f>
        <v>50</v>
      </c>
      <c r="X9" s="19">
        <f t="shared" si="9"/>
        <v>0.45631992382766007</v>
      </c>
    </row>
    <row r="10" spans="1:24" ht="15.75" thickBot="1">
      <c r="A10" s="284"/>
      <c r="B10" s="20" t="s">
        <v>123</v>
      </c>
      <c r="C10" s="21">
        <v>1204</v>
      </c>
      <c r="D10" s="22">
        <v>1204</v>
      </c>
      <c r="E10" s="39">
        <f>F10+G10</f>
        <v>34</v>
      </c>
      <c r="F10" s="40">
        <v>34</v>
      </c>
      <c r="G10" s="41">
        <v>0</v>
      </c>
      <c r="H10" s="26">
        <f t="shared" si="4"/>
        <v>0.02823920265780731</v>
      </c>
      <c r="I10" s="39">
        <f>J10+K10</f>
        <v>187</v>
      </c>
      <c r="J10" s="40">
        <v>182</v>
      </c>
      <c r="K10" s="41">
        <v>5</v>
      </c>
      <c r="L10" s="26">
        <f t="shared" si="6"/>
        <v>0.15467328370554176</v>
      </c>
      <c r="M10" s="39">
        <f>N10+O10</f>
        <v>322</v>
      </c>
      <c r="N10" s="42">
        <v>307</v>
      </c>
      <c r="O10" s="43">
        <v>15</v>
      </c>
      <c r="P10" s="26">
        <f t="shared" si="7"/>
        <v>0.2641509433962264</v>
      </c>
      <c r="Q10" s="39">
        <f>R10+S10</f>
        <v>470</v>
      </c>
      <c r="R10" s="42">
        <v>453</v>
      </c>
      <c r="S10" s="43">
        <v>17</v>
      </c>
      <c r="T10" s="19">
        <f t="shared" si="8"/>
        <v>0.38493038493038495</v>
      </c>
      <c r="U10" s="39">
        <f>V10+W10</f>
        <v>594</v>
      </c>
      <c r="V10" s="42">
        <v>573</v>
      </c>
      <c r="W10" s="43">
        <v>21</v>
      </c>
      <c r="X10" s="26">
        <f t="shared" si="9"/>
        <v>0.48489795918367345</v>
      </c>
    </row>
    <row r="11" spans="1:24" ht="15.75" thickBot="1">
      <c r="A11" s="284"/>
      <c r="B11" s="20" t="s">
        <v>87</v>
      </c>
      <c r="C11" s="21">
        <v>1221</v>
      </c>
      <c r="D11" s="22">
        <v>1221</v>
      </c>
      <c r="E11" s="23">
        <f t="shared" si="0"/>
        <v>49</v>
      </c>
      <c r="F11" s="24">
        <v>47</v>
      </c>
      <c r="G11" s="25">
        <v>2</v>
      </c>
      <c r="H11" s="26">
        <f t="shared" si="4"/>
        <v>0.04006541291905151</v>
      </c>
      <c r="I11" s="23">
        <f t="shared" si="5"/>
        <v>203</v>
      </c>
      <c r="J11" s="24">
        <v>197</v>
      </c>
      <c r="K11" s="25">
        <v>6</v>
      </c>
      <c r="L11" s="26">
        <f t="shared" si="6"/>
        <v>0.16544417277913612</v>
      </c>
      <c r="M11" s="23">
        <f t="shared" si="1"/>
        <v>363</v>
      </c>
      <c r="N11" s="27">
        <v>353</v>
      </c>
      <c r="O11" s="28">
        <v>10</v>
      </c>
      <c r="P11" s="26">
        <f t="shared" si="7"/>
        <v>0.29488220958570266</v>
      </c>
      <c r="Q11" s="23">
        <f t="shared" si="2"/>
        <v>443</v>
      </c>
      <c r="R11" s="27">
        <v>430</v>
      </c>
      <c r="S11" s="28">
        <v>13</v>
      </c>
      <c r="T11" s="19">
        <f t="shared" si="8"/>
        <v>0.35899513776337116</v>
      </c>
      <c r="U11" s="23">
        <f t="shared" si="3"/>
        <v>553</v>
      </c>
      <c r="V11" s="27">
        <v>537</v>
      </c>
      <c r="W11" s="28">
        <v>16</v>
      </c>
      <c r="X11" s="26">
        <f t="shared" si="9"/>
        <v>0.44704931285367827</v>
      </c>
    </row>
    <row r="12" spans="1:24" ht="15.75" thickBot="1">
      <c r="A12" s="284"/>
      <c r="B12" s="44" t="s">
        <v>88</v>
      </c>
      <c r="C12" s="45">
        <v>1731</v>
      </c>
      <c r="D12" s="46">
        <v>1726</v>
      </c>
      <c r="E12" s="30">
        <f t="shared" si="0"/>
        <v>46</v>
      </c>
      <c r="F12" s="24">
        <v>46</v>
      </c>
      <c r="G12" s="25">
        <v>0</v>
      </c>
      <c r="H12" s="26">
        <f t="shared" si="4"/>
        <v>0.026651216685979143</v>
      </c>
      <c r="I12" s="30">
        <f t="shared" si="5"/>
        <v>288</v>
      </c>
      <c r="J12" s="24">
        <v>286</v>
      </c>
      <c r="K12" s="25">
        <v>2</v>
      </c>
      <c r="L12" s="26">
        <f t="shared" si="6"/>
        <v>0.16666666666666666</v>
      </c>
      <c r="M12" s="30">
        <f t="shared" si="1"/>
        <v>449</v>
      </c>
      <c r="N12" s="27">
        <v>446</v>
      </c>
      <c r="O12" s="28">
        <v>3</v>
      </c>
      <c r="P12" s="26">
        <f t="shared" si="7"/>
        <v>0.25968768074031234</v>
      </c>
      <c r="Q12" s="30">
        <f t="shared" si="2"/>
        <v>579</v>
      </c>
      <c r="R12" s="27">
        <v>572</v>
      </c>
      <c r="S12" s="28">
        <v>7</v>
      </c>
      <c r="T12" s="19">
        <f t="shared" si="8"/>
        <v>0.3341027120600115</v>
      </c>
      <c r="U12" s="30">
        <f t="shared" si="3"/>
        <v>770</v>
      </c>
      <c r="V12" s="27">
        <v>757</v>
      </c>
      <c r="W12" s="28">
        <v>13</v>
      </c>
      <c r="X12" s="26">
        <f t="shared" si="9"/>
        <v>0.4427832087406556</v>
      </c>
    </row>
    <row r="13" spans="1:24" ht="15" thickBot="1">
      <c r="A13" s="279"/>
      <c r="B13" s="47" t="s">
        <v>89</v>
      </c>
      <c r="C13" s="48">
        <f>C14+C15+C16+C17</f>
        <v>3934</v>
      </c>
      <c r="D13" s="49">
        <f>D14+D15+D16+D17</f>
        <v>3934</v>
      </c>
      <c r="E13" s="16">
        <f>F13+G13</f>
        <v>118</v>
      </c>
      <c r="F13" s="17">
        <f>F14+F15+F16+F17</f>
        <v>113</v>
      </c>
      <c r="G13" s="18">
        <f>G16+G17+G15+G14</f>
        <v>5</v>
      </c>
      <c r="H13" s="19">
        <f t="shared" si="4"/>
        <v>0.029956841838029956</v>
      </c>
      <c r="I13" s="16">
        <f t="shared" si="5"/>
        <v>202</v>
      </c>
      <c r="J13" s="50">
        <f>J16+J17</f>
        <v>193</v>
      </c>
      <c r="K13" s="51">
        <f>K16+K17</f>
        <v>9</v>
      </c>
      <c r="L13" s="19">
        <f t="shared" si="6"/>
        <v>0.05123002789753994</v>
      </c>
      <c r="M13" s="16">
        <f t="shared" si="1"/>
        <v>994</v>
      </c>
      <c r="N13" s="50">
        <f>N16+N17+N15+N14</f>
        <v>961</v>
      </c>
      <c r="O13" s="51">
        <f>O16+O17+O15+O14</f>
        <v>33</v>
      </c>
      <c r="P13" s="19">
        <f t="shared" si="7"/>
        <v>0.25056717922863625</v>
      </c>
      <c r="Q13" s="16">
        <f t="shared" si="2"/>
        <v>1241</v>
      </c>
      <c r="R13" s="50">
        <f>R16+R17+R15+R14</f>
        <v>1199</v>
      </c>
      <c r="S13" s="51">
        <f>S16+S17+S15+S14</f>
        <v>42</v>
      </c>
      <c r="T13" s="19">
        <f t="shared" si="8"/>
        <v>0.31212273641851107</v>
      </c>
      <c r="U13" s="16">
        <f t="shared" si="3"/>
        <v>1534</v>
      </c>
      <c r="V13" s="50">
        <f>V16+V17+V15+V14</f>
        <v>1479</v>
      </c>
      <c r="W13" s="51">
        <f>W16+W17+W15+W14</f>
        <v>55</v>
      </c>
      <c r="X13" s="19">
        <f t="shared" si="9"/>
        <v>0.38455753321634495</v>
      </c>
    </row>
    <row r="14" spans="1:24" ht="15.75" thickBot="1">
      <c r="A14" s="284"/>
      <c r="B14" s="52" t="s">
        <v>124</v>
      </c>
      <c r="C14" s="53">
        <v>1817</v>
      </c>
      <c r="D14" s="54">
        <v>1817</v>
      </c>
      <c r="E14" s="30">
        <f>F14+G14</f>
        <v>44</v>
      </c>
      <c r="F14" s="24">
        <v>42</v>
      </c>
      <c r="G14" s="25">
        <v>2</v>
      </c>
      <c r="H14" s="26">
        <f t="shared" si="4"/>
        <v>0.024189114898295765</v>
      </c>
      <c r="I14" s="30">
        <f>J14+K14</f>
        <v>287</v>
      </c>
      <c r="J14" s="24">
        <v>276</v>
      </c>
      <c r="K14" s="25">
        <v>11</v>
      </c>
      <c r="L14" s="26">
        <f t="shared" si="6"/>
        <v>0.15700218818380743</v>
      </c>
      <c r="M14" s="30">
        <f>N14+O14</f>
        <v>436</v>
      </c>
      <c r="N14" s="27">
        <v>421</v>
      </c>
      <c r="O14" s="28">
        <v>15</v>
      </c>
      <c r="P14" s="26">
        <f t="shared" si="7"/>
        <v>0.23799126637554585</v>
      </c>
      <c r="Q14" s="30">
        <f>R14+S14</f>
        <v>545</v>
      </c>
      <c r="R14" s="27">
        <v>526</v>
      </c>
      <c r="S14" s="28">
        <v>19</v>
      </c>
      <c r="T14" s="19">
        <f t="shared" si="8"/>
        <v>0.2968409586056645</v>
      </c>
      <c r="U14" s="30">
        <f>V14+W14</f>
        <v>670</v>
      </c>
      <c r="V14" s="27">
        <v>645</v>
      </c>
      <c r="W14" s="28">
        <v>25</v>
      </c>
      <c r="X14" s="26">
        <f t="shared" si="9"/>
        <v>0.36373507057546145</v>
      </c>
    </row>
    <row r="15" spans="1:24" ht="15.75" thickBot="1">
      <c r="A15" s="284"/>
      <c r="B15" s="55" t="s">
        <v>125</v>
      </c>
      <c r="C15" s="53">
        <v>1036</v>
      </c>
      <c r="D15" s="56">
        <v>1036</v>
      </c>
      <c r="E15" s="39">
        <f>F15+G15</f>
        <v>31</v>
      </c>
      <c r="F15" s="24">
        <v>31</v>
      </c>
      <c r="G15" s="25">
        <v>0</v>
      </c>
      <c r="H15" s="26">
        <f t="shared" si="4"/>
        <v>0.029922779922779922</v>
      </c>
      <c r="I15" s="39">
        <f>J15+K15</f>
        <v>170</v>
      </c>
      <c r="J15" s="24">
        <v>170</v>
      </c>
      <c r="K15" s="25">
        <v>0</v>
      </c>
      <c r="L15" s="26">
        <f t="shared" si="6"/>
        <v>0.1640926640926641</v>
      </c>
      <c r="M15" s="39">
        <f>N15+O15</f>
        <v>263</v>
      </c>
      <c r="N15" s="27">
        <v>257</v>
      </c>
      <c r="O15" s="28">
        <v>6</v>
      </c>
      <c r="P15" s="26">
        <f t="shared" si="7"/>
        <v>0.2523992322456814</v>
      </c>
      <c r="Q15" s="39">
        <f>R15+S15</f>
        <v>331</v>
      </c>
      <c r="R15" s="27">
        <v>323</v>
      </c>
      <c r="S15" s="28">
        <v>8</v>
      </c>
      <c r="T15" s="19">
        <f t="shared" si="8"/>
        <v>0.3170498084291188</v>
      </c>
      <c r="U15" s="39">
        <f>V15+W15</f>
        <v>432</v>
      </c>
      <c r="V15" s="27">
        <v>419</v>
      </c>
      <c r="W15" s="28">
        <v>13</v>
      </c>
      <c r="X15" s="26">
        <f t="shared" si="9"/>
        <v>0.41182078169685415</v>
      </c>
    </row>
    <row r="16" spans="1:24" ht="15.75" thickBot="1">
      <c r="A16" s="284"/>
      <c r="B16" s="44" t="s">
        <v>90</v>
      </c>
      <c r="C16" s="53">
        <v>897</v>
      </c>
      <c r="D16" s="46">
        <v>897</v>
      </c>
      <c r="E16" s="23">
        <f t="shared" si="0"/>
        <v>20</v>
      </c>
      <c r="F16" s="24">
        <v>18</v>
      </c>
      <c r="G16" s="57">
        <v>2</v>
      </c>
      <c r="H16" s="26">
        <f t="shared" si="4"/>
        <v>0.02224694104560623</v>
      </c>
      <c r="I16" s="23">
        <f t="shared" si="5"/>
        <v>137</v>
      </c>
      <c r="J16" s="58">
        <v>129</v>
      </c>
      <c r="K16" s="59">
        <v>8</v>
      </c>
      <c r="L16" s="26">
        <f t="shared" si="6"/>
        <v>0.15138121546961325</v>
      </c>
      <c r="M16" s="60">
        <f t="shared" si="1"/>
        <v>203</v>
      </c>
      <c r="N16" s="61">
        <v>193</v>
      </c>
      <c r="O16" s="62">
        <v>10</v>
      </c>
      <c r="P16" s="26">
        <f t="shared" si="7"/>
        <v>0.22381477398015434</v>
      </c>
      <c r="Q16" s="23">
        <f t="shared" si="2"/>
        <v>256</v>
      </c>
      <c r="R16" s="63">
        <v>243</v>
      </c>
      <c r="S16" s="62">
        <v>13</v>
      </c>
      <c r="T16" s="19">
        <f t="shared" si="8"/>
        <v>0.2813186813186813</v>
      </c>
      <c r="U16" s="23">
        <f t="shared" si="3"/>
        <v>315</v>
      </c>
      <c r="V16" s="63">
        <v>300</v>
      </c>
      <c r="W16" s="62">
        <v>15</v>
      </c>
      <c r="X16" s="26">
        <f t="shared" si="9"/>
        <v>0.34539473684210525</v>
      </c>
    </row>
    <row r="17" spans="1:24" ht="15.75" thickBot="1">
      <c r="A17" s="285"/>
      <c r="B17" s="55" t="s">
        <v>91</v>
      </c>
      <c r="C17" s="53">
        <v>184</v>
      </c>
      <c r="D17" s="56">
        <v>184</v>
      </c>
      <c r="E17" s="64">
        <f t="shared" si="0"/>
        <v>23</v>
      </c>
      <c r="F17" s="65">
        <v>22</v>
      </c>
      <c r="G17" s="66">
        <v>1</v>
      </c>
      <c r="H17" s="26">
        <f t="shared" si="4"/>
        <v>0.12432432432432433</v>
      </c>
      <c r="I17" s="23">
        <f t="shared" si="5"/>
        <v>65</v>
      </c>
      <c r="J17" s="40">
        <v>64</v>
      </c>
      <c r="K17" s="41">
        <v>1</v>
      </c>
      <c r="L17" s="26">
        <f t="shared" si="6"/>
        <v>0.35135135135135137</v>
      </c>
      <c r="M17" s="60">
        <f t="shared" si="1"/>
        <v>92</v>
      </c>
      <c r="N17" s="67">
        <v>90</v>
      </c>
      <c r="O17" s="43">
        <v>2</v>
      </c>
      <c r="P17" s="26">
        <f t="shared" si="7"/>
        <v>0.4946236559139785</v>
      </c>
      <c r="Q17" s="23">
        <f t="shared" si="2"/>
        <v>109</v>
      </c>
      <c r="R17" s="42">
        <v>107</v>
      </c>
      <c r="S17" s="43">
        <v>2</v>
      </c>
      <c r="T17" s="19">
        <f t="shared" si="8"/>
        <v>0.5860215053763441</v>
      </c>
      <c r="U17" s="23">
        <f t="shared" si="3"/>
        <v>117</v>
      </c>
      <c r="V17" s="42">
        <v>115</v>
      </c>
      <c r="W17" s="43">
        <v>2</v>
      </c>
      <c r="X17" s="26">
        <f t="shared" si="9"/>
        <v>0.6290322580645161</v>
      </c>
    </row>
    <row r="18" spans="1:24" ht="15" thickBot="1">
      <c r="A18" s="278" t="s">
        <v>92</v>
      </c>
      <c r="B18" s="47" t="s">
        <v>93</v>
      </c>
      <c r="C18" s="68">
        <v>3907</v>
      </c>
      <c r="D18" s="49">
        <f>D19+D20</f>
        <v>3903</v>
      </c>
      <c r="E18" s="16">
        <f t="shared" si="0"/>
        <v>171</v>
      </c>
      <c r="F18" s="17">
        <f>F19+F20</f>
        <v>166</v>
      </c>
      <c r="G18" s="18">
        <f>G19+G20</f>
        <v>5</v>
      </c>
      <c r="H18" s="19">
        <f t="shared" si="4"/>
        <v>0.04375639713408393</v>
      </c>
      <c r="I18" s="16">
        <f t="shared" si="5"/>
        <v>715</v>
      </c>
      <c r="J18" s="69">
        <f>J19+J20</f>
        <v>703</v>
      </c>
      <c r="K18" s="70">
        <f>K19+K20</f>
        <v>12</v>
      </c>
      <c r="L18" s="19">
        <f t="shared" si="6"/>
        <v>0.1826309067688378</v>
      </c>
      <c r="M18" s="16">
        <f t="shared" si="1"/>
        <v>1115</v>
      </c>
      <c r="N18" s="69">
        <f>N19+N20</f>
        <v>1089</v>
      </c>
      <c r="O18" s="70">
        <f>O19+O20</f>
        <v>26</v>
      </c>
      <c r="P18" s="19">
        <f>M18/(O18+D18)</f>
        <v>0.2837872232120132</v>
      </c>
      <c r="Q18" s="16">
        <f t="shared" si="2"/>
        <v>1475</v>
      </c>
      <c r="R18" s="69">
        <f>R19+R20</f>
        <v>1431</v>
      </c>
      <c r="S18" s="70">
        <f>S19+S20</f>
        <v>44</v>
      </c>
      <c r="T18" s="19">
        <f t="shared" si="8"/>
        <v>0.3737015454775779</v>
      </c>
      <c r="U18" s="16">
        <f t="shared" si="3"/>
        <v>1865</v>
      </c>
      <c r="V18" s="69">
        <f>V19+V20</f>
        <v>1797</v>
      </c>
      <c r="W18" s="70">
        <f>W19+W20</f>
        <v>68</v>
      </c>
      <c r="X18" s="19">
        <f t="shared" si="9"/>
        <v>0.4696549987408713</v>
      </c>
    </row>
    <row r="19" spans="1:24" ht="15.75" thickBot="1">
      <c r="A19" s="283"/>
      <c r="B19" s="20" t="s">
        <v>94</v>
      </c>
      <c r="C19" s="71">
        <v>1731</v>
      </c>
      <c r="D19" s="22">
        <v>1728</v>
      </c>
      <c r="E19" s="23">
        <f t="shared" si="0"/>
        <v>70</v>
      </c>
      <c r="F19" s="24">
        <v>67</v>
      </c>
      <c r="G19" s="57">
        <v>3</v>
      </c>
      <c r="H19" s="26">
        <f t="shared" si="4"/>
        <v>0.040439052570768345</v>
      </c>
      <c r="I19" s="23">
        <f t="shared" si="5"/>
        <v>280</v>
      </c>
      <c r="J19" s="58">
        <v>271</v>
      </c>
      <c r="K19" s="59">
        <v>9</v>
      </c>
      <c r="L19" s="26">
        <f t="shared" si="6"/>
        <v>0.16119746689694875</v>
      </c>
      <c r="M19" s="60">
        <f t="shared" si="1"/>
        <v>490</v>
      </c>
      <c r="N19" s="61">
        <v>470</v>
      </c>
      <c r="O19" s="62">
        <v>20</v>
      </c>
      <c r="P19" s="26">
        <f t="shared" si="7"/>
        <v>0.2803203661327231</v>
      </c>
      <c r="Q19" s="23">
        <f t="shared" si="2"/>
        <v>650</v>
      </c>
      <c r="R19" s="63">
        <v>621</v>
      </c>
      <c r="S19" s="62">
        <v>29</v>
      </c>
      <c r="T19" s="19">
        <f t="shared" si="8"/>
        <v>0.3699487763232783</v>
      </c>
      <c r="U19" s="23">
        <f t="shared" si="3"/>
        <v>819</v>
      </c>
      <c r="V19" s="63">
        <v>777</v>
      </c>
      <c r="W19" s="62">
        <v>42</v>
      </c>
      <c r="X19" s="26">
        <f t="shared" si="9"/>
        <v>0.46271186440677964</v>
      </c>
    </row>
    <row r="20" spans="1:24" ht="15.75" thickBot="1">
      <c r="A20" s="283"/>
      <c r="B20" s="20" t="s">
        <v>95</v>
      </c>
      <c r="C20" s="71">
        <v>2176</v>
      </c>
      <c r="D20" s="22">
        <v>2175</v>
      </c>
      <c r="E20" s="23">
        <f t="shared" si="0"/>
        <v>101</v>
      </c>
      <c r="F20" s="65">
        <v>99</v>
      </c>
      <c r="G20" s="57">
        <v>2</v>
      </c>
      <c r="H20" s="26">
        <f t="shared" si="4"/>
        <v>0.04639412034910427</v>
      </c>
      <c r="I20" s="23">
        <f t="shared" si="5"/>
        <v>435</v>
      </c>
      <c r="J20" s="40">
        <v>432</v>
      </c>
      <c r="K20" s="41">
        <v>3</v>
      </c>
      <c r="L20" s="26">
        <f t="shared" si="6"/>
        <v>0.19972451790633608</v>
      </c>
      <c r="M20" s="60">
        <f t="shared" si="1"/>
        <v>625</v>
      </c>
      <c r="N20" s="67">
        <v>619</v>
      </c>
      <c r="O20" s="43">
        <v>6</v>
      </c>
      <c r="P20" s="26">
        <f t="shared" si="7"/>
        <v>0.28656579550664835</v>
      </c>
      <c r="Q20" s="23">
        <v>825</v>
      </c>
      <c r="R20" s="42">
        <v>810</v>
      </c>
      <c r="S20" s="43">
        <v>15</v>
      </c>
      <c r="T20" s="19">
        <f t="shared" si="8"/>
        <v>0.3767123287671233</v>
      </c>
      <c r="U20" s="23">
        <f t="shared" si="3"/>
        <v>1046</v>
      </c>
      <c r="V20" s="72">
        <v>1020</v>
      </c>
      <c r="W20" s="73">
        <v>26</v>
      </c>
      <c r="X20" s="26">
        <f t="shared" si="9"/>
        <v>0.4752385279418446</v>
      </c>
    </row>
    <row r="21" spans="1:24" ht="29.25" thickBot="1">
      <c r="A21" s="74" t="s">
        <v>96</v>
      </c>
      <c r="B21" s="47" t="s">
        <v>119</v>
      </c>
      <c r="C21" s="75">
        <v>2556</v>
      </c>
      <c r="D21" s="49">
        <v>2556</v>
      </c>
      <c r="E21" s="16">
        <f>F21+G21</f>
        <v>166</v>
      </c>
      <c r="F21" s="76">
        <v>162</v>
      </c>
      <c r="G21" s="76">
        <v>4</v>
      </c>
      <c r="H21" s="19">
        <f t="shared" si="4"/>
        <v>0.06484375</v>
      </c>
      <c r="I21" s="16">
        <f>J21+K21</f>
        <v>722</v>
      </c>
      <c r="J21" s="77">
        <v>692</v>
      </c>
      <c r="K21" s="78">
        <v>30</v>
      </c>
      <c r="L21" s="19">
        <f t="shared" si="6"/>
        <v>0.2791956689868523</v>
      </c>
      <c r="M21" s="16">
        <f>N21+O21</f>
        <v>1107</v>
      </c>
      <c r="N21" s="79">
        <v>1059</v>
      </c>
      <c r="O21" s="80">
        <v>48</v>
      </c>
      <c r="P21" s="19">
        <f t="shared" si="7"/>
        <v>0.4251152073732719</v>
      </c>
      <c r="Q21" s="16">
        <f>R21+S21</f>
        <v>1396</v>
      </c>
      <c r="R21" s="79">
        <v>1323</v>
      </c>
      <c r="S21" s="80">
        <v>73</v>
      </c>
      <c r="T21" s="19">
        <f t="shared" si="8"/>
        <v>0.5310003803727653</v>
      </c>
      <c r="U21" s="16">
        <f>V21+W21</f>
        <v>1700</v>
      </c>
      <c r="V21" s="81">
        <v>1620</v>
      </c>
      <c r="W21" s="82">
        <v>80</v>
      </c>
      <c r="X21" s="19">
        <f t="shared" si="9"/>
        <v>0.644916540212443</v>
      </c>
    </row>
    <row r="22" spans="1:24" ht="29.25" thickBot="1">
      <c r="A22" s="74" t="s">
        <v>97</v>
      </c>
      <c r="B22" s="47" t="s">
        <v>120</v>
      </c>
      <c r="C22" s="75">
        <v>383</v>
      </c>
      <c r="D22" s="49">
        <v>383</v>
      </c>
      <c r="E22" s="16">
        <f t="shared" si="0"/>
        <v>19</v>
      </c>
      <c r="F22" s="76">
        <v>18</v>
      </c>
      <c r="G22" s="76">
        <v>1</v>
      </c>
      <c r="H22" s="19">
        <f>E22/(G22+C22)</f>
        <v>0.049479166666666664</v>
      </c>
      <c r="I22" s="16">
        <f>J22+K22</f>
        <v>122</v>
      </c>
      <c r="J22" s="83">
        <v>121</v>
      </c>
      <c r="K22" s="84">
        <v>1</v>
      </c>
      <c r="L22" s="19">
        <f t="shared" si="6"/>
        <v>0.3177083333333333</v>
      </c>
      <c r="M22" s="16">
        <f>N22+O22</f>
        <v>185</v>
      </c>
      <c r="N22" s="81">
        <v>183</v>
      </c>
      <c r="O22" s="82">
        <v>2</v>
      </c>
      <c r="P22" s="19">
        <f t="shared" si="7"/>
        <v>0.4805194805194805</v>
      </c>
      <c r="Q22" s="16">
        <f>R22+S22</f>
        <v>246</v>
      </c>
      <c r="R22" s="81">
        <v>244</v>
      </c>
      <c r="S22" s="82">
        <v>2</v>
      </c>
      <c r="T22" s="19">
        <f t="shared" si="8"/>
        <v>0.638961038961039</v>
      </c>
      <c r="U22" s="16">
        <f>V22+W22</f>
        <v>260</v>
      </c>
      <c r="V22" s="79">
        <v>258</v>
      </c>
      <c r="W22" s="80">
        <v>2</v>
      </c>
      <c r="X22" s="19">
        <f t="shared" si="9"/>
        <v>0.6753246753246753</v>
      </c>
    </row>
    <row r="23" spans="1:25" ht="15">
      <c r="A23" s="5" t="s">
        <v>126</v>
      </c>
      <c r="B23" s="5"/>
      <c r="C23" s="5">
        <f>C6+C9+C13+C18+C21+C22</f>
        <v>18788</v>
      </c>
      <c r="D23" s="5">
        <f>D6+D9+D13+D18+D21+D22</f>
        <v>18804</v>
      </c>
      <c r="E23" s="64">
        <f>E6+E9+E13+E18+E21+E22</f>
        <v>792</v>
      </c>
      <c r="F23" s="5">
        <f>F6+F9+F13+F18+F21+F22</f>
        <v>771</v>
      </c>
      <c r="G23" s="5">
        <f>G6+G9+G13+G18+G21+G22</f>
        <v>21</v>
      </c>
      <c r="H23" s="85">
        <f>AVERAGE(H6,H9,H13,H18,H21,H22)</f>
        <v>0.04463280459780947</v>
      </c>
      <c r="I23" s="86">
        <f>I6+I9+I13+I18+I21+I22</f>
        <v>3274</v>
      </c>
      <c r="J23" s="87">
        <f>J6+J9+J13+J18+J21+J22</f>
        <v>3179</v>
      </c>
      <c r="K23" s="87">
        <f>K6+K9+K13+K18+K21+K22</f>
        <v>95</v>
      </c>
      <c r="L23" s="85">
        <f>AVERAGE(L6,L9,L13,L18,L21,L22)</f>
        <v>0.20121801840631579</v>
      </c>
      <c r="M23" s="86">
        <f>M6+M9+M13+M18+M21+M22</f>
        <v>5842</v>
      </c>
      <c r="N23" s="87">
        <f>N6+N9+N13+N18+N21+N22</f>
        <v>5648</v>
      </c>
      <c r="O23" s="87">
        <f>O6+O9+O13+O18+O21+O22</f>
        <v>194</v>
      </c>
      <c r="P23" s="85">
        <f>AVERAGE(P6,P9,P13,P18,P21,P22)</f>
        <v>0.34059628322789787</v>
      </c>
      <c r="Q23" s="86">
        <f>Q6+Q9+Q13+Q18+Q21+Q22</f>
        <v>7548</v>
      </c>
      <c r="R23" s="87">
        <f>R6+R9+R13+R18+R21+R22</f>
        <v>7273</v>
      </c>
      <c r="S23" s="87">
        <f>S6+S9+S13+S18+S21+S22</f>
        <v>275</v>
      </c>
      <c r="T23" s="85">
        <f>AVERAGE(T6,T9,T13,T18,T21,T22)</f>
        <v>0.4402467023189538</v>
      </c>
      <c r="U23" s="86">
        <f>U6+U9+U13+U18+U21+U22</f>
        <v>9336</v>
      </c>
      <c r="V23" s="87">
        <f>V6+V9+V13+V18+V21+V22</f>
        <v>8993</v>
      </c>
      <c r="W23" s="87">
        <f>AVERAGE(W6,W9,W13,W18,W21,W22)</f>
        <v>57.166666666666664</v>
      </c>
      <c r="X23" s="85">
        <f>AVERAGE(X6,X9,X13,X18,X21,X22)</f>
        <v>0.5250532831774573</v>
      </c>
      <c r="Y23" s="2"/>
    </row>
    <row r="24" spans="8:25" ht="15.75">
      <c r="H24" s="2"/>
      <c r="I24" s="3"/>
      <c r="J24" s="1"/>
      <c r="K24" s="1"/>
      <c r="L24" s="2"/>
      <c r="M24" s="3"/>
      <c r="N24" s="1"/>
      <c r="O24" s="1"/>
      <c r="P24" s="2"/>
      <c r="Q24" s="3"/>
      <c r="R24" s="1"/>
      <c r="S24" s="1"/>
      <c r="T24" s="2"/>
      <c r="U24" s="3"/>
      <c r="V24" s="1"/>
      <c r="W24" s="1"/>
      <c r="X24" s="2"/>
      <c r="Y24" s="2"/>
    </row>
    <row r="25" spans="8:25" ht="12.75"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8:25" ht="12.75"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</sheetData>
  <sheetProtection selectLockedCells="1"/>
  <mergeCells count="15">
    <mergeCell ref="X4:X5"/>
    <mergeCell ref="T4:T5"/>
    <mergeCell ref="P4:P5"/>
    <mergeCell ref="L4:L5"/>
    <mergeCell ref="U4:W4"/>
    <mergeCell ref="A18:A20"/>
    <mergeCell ref="I4:K4"/>
    <mergeCell ref="M4:O4"/>
    <mergeCell ref="Q4:S4"/>
    <mergeCell ref="A6:A17"/>
    <mergeCell ref="H4:H5"/>
    <mergeCell ref="A4:A5"/>
    <mergeCell ref="D4:D5"/>
    <mergeCell ref="E4:G4"/>
    <mergeCell ref="C4:C5"/>
  </mergeCells>
  <printOptions horizontalCentered="1" verticalCentered="1"/>
  <pageMargins left="0" right="0" top="0" bottom="0" header="0.11811023622047245" footer="0.11811023622047245"/>
  <pageSetup fitToWidth="2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2012-09-09T20:05:35Z</cp:lastPrinted>
  <dcterms:created xsi:type="dcterms:W3CDTF">1996-10-08T23:32:33Z</dcterms:created>
  <dcterms:modified xsi:type="dcterms:W3CDTF">2012-09-09T20:58:19Z</dcterms:modified>
  <cp:category/>
  <cp:version/>
  <cp:contentType/>
  <cp:contentStatus/>
</cp:coreProperties>
</file>